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updateLinks="never" defaultThemeVersion="124226"/>
  <mc:AlternateContent xmlns:mc="http://schemas.openxmlformats.org/markup-compatibility/2006">
    <mc:Choice Requires="x15">
      <x15ac:absPath xmlns:x15ac="http://schemas.microsoft.com/office/spreadsheetml/2010/11/ac" url="C:\Users\skye.maskell\Downloads\"/>
    </mc:Choice>
  </mc:AlternateContent>
  <xr:revisionPtr revIDLastSave="0" documentId="8_{B60C3D4F-A32D-4374-A167-6049D651441A}" xr6:coauthVersionLast="47" xr6:coauthVersionMax="47" xr10:uidLastSave="{00000000-0000-0000-0000-000000000000}"/>
  <bookViews>
    <workbookView xWindow="-103" yWindow="-103" windowWidth="22149" windowHeight="13320" tabRatio="788" xr2:uid="{00000000-000D-0000-FFFF-FFFF00000000}"/>
  </bookViews>
  <sheets>
    <sheet name="Check List" sheetId="8" r:id="rId1"/>
    <sheet name="M Class (C Class) Risk Assess" sheetId="4" r:id="rId2"/>
    <sheet name="Selection P Class Risk Assess" sheetId="1" r:id="rId3"/>
    <sheet name="Dimming Risk Assess" sheetId="6" r:id="rId4"/>
    <sheet name="Data" sheetId="7" state="hidden" r:id="rId5"/>
  </sheets>
  <externalReferences>
    <externalReference r:id="rId6"/>
    <externalReference r:id="rId7"/>
  </externalReferences>
  <definedNames>
    <definedName name="_Toc451334244" localSheetId="0">'Check List'!$B$58</definedName>
    <definedName name="_Toc467764293" localSheetId="0">'Check List'!$B$1</definedName>
    <definedName name="D">OFFSET([1]PictureList!$C$2,MATCH('[1]Site Plans'!$E$12,Pictable,0)-1,0,1,1)</definedName>
    <definedName name="Pictable">OFFSET([1]PictureList!$A$2,0,0,COUNTA([1]PictureList!$A:$A)-1,1)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 i="7" l="1"/>
  <c r="D15" i="6" s="1"/>
  <c r="I18" i="7"/>
  <c r="D13" i="6" s="1"/>
  <c r="I19" i="7"/>
  <c r="D14" i="6" s="1"/>
  <c r="I13" i="7"/>
  <c r="D8" i="6" s="1"/>
  <c r="I14" i="7"/>
  <c r="D9" i="6" s="1"/>
  <c r="I15" i="7"/>
  <c r="D10" i="6" s="1"/>
  <c r="I16" i="7"/>
  <c r="D11" i="6" s="1"/>
  <c r="I17" i="7"/>
  <c r="D12" i="6" s="1"/>
  <c r="I12" i="7"/>
  <c r="D7" i="6" s="1"/>
  <c r="D16" i="6" l="1"/>
  <c r="D34" i="4"/>
  <c r="D35" i="4" l="1"/>
  <c r="D36" i="4" s="1"/>
  <c r="E37" i="4" s="1"/>
  <c r="D26" i="1"/>
  <c r="D41" i="4" l="1"/>
  <c r="E42" i="4" s="1"/>
  <c r="D42" i="4"/>
  <c r="D37" i="4"/>
  <c r="D39" i="4"/>
  <c r="D38" i="4"/>
  <c r="D27" i="1"/>
  <c r="D28" i="1" l="1"/>
  <c r="E29" i="1" s="1"/>
  <c r="D29" i="1" l="1"/>
  <c r="D30" i="1"/>
</calcChain>
</file>

<file path=xl/sharedStrings.xml><?xml version="1.0" encoding="utf-8"?>
<sst xmlns="http://schemas.openxmlformats.org/spreadsheetml/2006/main" count="318" uniqueCount="235">
  <si>
    <t xml:space="preserve">Parameter </t>
  </si>
  <si>
    <t xml:space="preserve">Options </t>
  </si>
  <si>
    <t>CIE 115:2010</t>
  </si>
  <si>
    <t>Weighting Value</t>
  </si>
  <si>
    <t>Speed</t>
  </si>
  <si>
    <t>Very High</t>
  </si>
  <si>
    <t>High</t>
  </si>
  <si>
    <t>Moderate</t>
  </si>
  <si>
    <t>Traffic Volume</t>
  </si>
  <si>
    <t>Very high</t>
  </si>
  <si>
    <t>Low</t>
  </si>
  <si>
    <t>Very Low</t>
  </si>
  <si>
    <t>Traffic Composition</t>
  </si>
  <si>
    <t>Mixed with high proportion of non-motorized users</t>
  </si>
  <si>
    <t>Motorized only</t>
  </si>
  <si>
    <t>Mixed</t>
  </si>
  <si>
    <t>Separation of Carriageways</t>
  </si>
  <si>
    <t>No</t>
  </si>
  <si>
    <t>Yes</t>
  </si>
  <si>
    <t>Ambient Luminance</t>
  </si>
  <si>
    <t>Visual Guidance /Traffic Control</t>
  </si>
  <si>
    <t>Poor</t>
  </si>
  <si>
    <t>Moderate to Good</t>
  </si>
  <si>
    <t>Selection of 'M' lighting class</t>
  </si>
  <si>
    <t>Selection of 'P' lighting class</t>
  </si>
  <si>
    <t>Very low (walking speed)</t>
  </si>
  <si>
    <t>Cyclists only</t>
  </si>
  <si>
    <t>Pedestrians, cyclists and motorized traffic</t>
  </si>
  <si>
    <t>Pedestrians and motorized traffic</t>
  </si>
  <si>
    <t>Pedestrians and cyclists</t>
  </si>
  <si>
    <t>Pedestrians only</t>
  </si>
  <si>
    <t>Present</t>
  </si>
  <si>
    <t>Not Present</t>
  </si>
  <si>
    <t>Intersection Density</t>
  </si>
  <si>
    <t>Parked Vehicles</t>
  </si>
  <si>
    <t>Sum of Weighted Values</t>
  </si>
  <si>
    <t>Vws1</t>
  </si>
  <si>
    <t xml:space="preserve"> Vws3          </t>
  </si>
  <si>
    <t>P=6-Vws3</t>
  </si>
  <si>
    <t>Lighting Class (M)</t>
  </si>
  <si>
    <t>Lighting Class (P)</t>
  </si>
  <si>
    <t>Eav</t>
  </si>
  <si>
    <t>Uo</t>
  </si>
  <si>
    <t>Ul</t>
  </si>
  <si>
    <t>Emin</t>
  </si>
  <si>
    <t>Emin/Eav</t>
  </si>
  <si>
    <t xml:space="preserve">M=6-Vws1                                                                        </t>
  </si>
  <si>
    <t>CONFLICT CLASS IF REQUIRED</t>
  </si>
  <si>
    <t xml:space="preserve">Lighting Class ( C ) </t>
  </si>
  <si>
    <t xml:space="preserve">Low </t>
  </si>
  <si>
    <t>Emin (new with SP ratio)</t>
  </si>
  <si>
    <t>Eav (new with SP ratio)</t>
  </si>
  <si>
    <t>Main Routes with a significant night-time traffic record between 12.00 midnight and 05.00am.</t>
  </si>
  <si>
    <t>Town Centres</t>
  </si>
  <si>
    <t>Areas identified by the Police as having an existing record of crime or having the potential for increased crime levels if the street lighting is changed.</t>
  </si>
  <si>
    <t>Areas with sheltered housing and other residencies accommodating vulnerable people.</t>
  </si>
  <si>
    <t>Areas with operational emergency services site including hospitals and nursing homes.</t>
  </si>
  <si>
    <t>Formal pedestrian crossings, subways and enclosed footpaths and alleyways where one end links to a road that is lit all night.</t>
  </si>
  <si>
    <t>Where road safety measures are in place in the highway, such as roundabouts, central carriageway islands, chicanes, speed humps, et cet.</t>
  </si>
  <si>
    <t>Roads that have local authority CCTV or Police surveillance equipment.</t>
  </si>
  <si>
    <t>Sites with existing or with potential road safety concerns.</t>
  </si>
  <si>
    <t>Has the Scheme been designed in line with BS5489-1:2013 or a calculation is to be provided to demonstrate the lighting class the existing scheme is achieving in line with BS EN13201.</t>
  </si>
  <si>
    <t>Typical Dimming Regime</t>
  </si>
  <si>
    <t>Please select</t>
  </si>
  <si>
    <t>If Yes, please go to section 2</t>
  </si>
  <si>
    <t>Once entered go to section 3</t>
  </si>
  <si>
    <t>5</t>
  </si>
  <si>
    <t>C1</t>
  </si>
  <si>
    <t>C2</t>
  </si>
  <si>
    <t>C3</t>
  </si>
  <si>
    <t>C4</t>
  </si>
  <si>
    <t>C5</t>
  </si>
  <si>
    <t>M1</t>
  </si>
  <si>
    <t>M2</t>
  </si>
  <si>
    <t>M3</t>
  </si>
  <si>
    <t>M4</t>
  </si>
  <si>
    <t>M5</t>
  </si>
  <si>
    <t>M6</t>
  </si>
  <si>
    <t>P1</t>
  </si>
  <si>
    <t>P2</t>
  </si>
  <si>
    <t>P3</t>
  </si>
  <si>
    <t>P4</t>
  </si>
  <si>
    <t>P5</t>
  </si>
  <si>
    <t>P6</t>
  </si>
  <si>
    <t>Dimming Risk Assessment</t>
  </si>
  <si>
    <t>Comments</t>
  </si>
  <si>
    <t xml:space="preserve">Comments </t>
  </si>
  <si>
    <t>Please complete orange areas for each lighting design.</t>
  </si>
  <si>
    <t>3a</t>
  </si>
  <si>
    <t>3b</t>
  </si>
  <si>
    <t>3c</t>
  </si>
  <si>
    <t>3d</t>
  </si>
  <si>
    <t>3e</t>
  </si>
  <si>
    <t>3f</t>
  </si>
  <si>
    <t>3g</t>
  </si>
  <si>
    <t>3h</t>
  </si>
  <si>
    <t>3i</t>
  </si>
  <si>
    <t>4</t>
  </si>
  <si>
    <t>Use recommended Dimming Regime as shown on M Class/P Class Risk Assessment</t>
  </si>
  <si>
    <t>Please select Y/N</t>
  </si>
  <si>
    <t>Risk Assessment M Class Roads</t>
  </si>
  <si>
    <t>Risk Assessment P Class Roads</t>
  </si>
  <si>
    <t>Please Select Y/N</t>
  </si>
  <si>
    <r>
      <rPr>
        <sz val="12"/>
        <color theme="1"/>
        <rFont val="Calibri"/>
        <family val="2"/>
        <scheme val="minor"/>
      </rPr>
      <t xml:space="preserve">Please specify dimming regime proposed (if any), and identify assets if it only applies to certain individual assets: </t>
    </r>
    <r>
      <rPr>
        <b/>
        <sz val="12"/>
        <color theme="1"/>
        <rFont val="Calibri"/>
        <family val="2"/>
        <scheme val="minor"/>
      </rPr>
      <t xml:space="preserve">
</t>
    </r>
  </si>
  <si>
    <t>What Class has the scheme been selected?</t>
  </si>
  <si>
    <t>You have identified one or more of the above scenarios. This means that the Medway Adaptive Lighting Guidance may not be suitable. This doesn't mean dimming is not needed, but that the location warrants a separate risk assessment and possibly a different dimming regime. It may be, that only certain individual assets require a different regime. Please propose your dimming regime with the lighting application.</t>
  </si>
  <si>
    <r>
      <t xml:space="preserve">SP Ratio Applied </t>
    </r>
    <r>
      <rPr>
        <b/>
        <sz val="8"/>
        <color theme="1"/>
        <rFont val="Calibri"/>
        <family val="2"/>
        <scheme val="minor"/>
      </rPr>
      <t>(enter manually)</t>
    </r>
  </si>
  <si>
    <t>Select one figure from each Parameter</t>
  </si>
  <si>
    <t>Date</t>
  </si>
  <si>
    <t>Approved</t>
  </si>
  <si>
    <t>Checked by</t>
  </si>
  <si>
    <t>Submitted by</t>
  </si>
  <si>
    <t>Other Comments</t>
  </si>
  <si>
    <t>List of Drawings submitted</t>
  </si>
  <si>
    <t>Risk and method statements in accordance with CDM 2015</t>
  </si>
  <si>
    <t>n/a</t>
  </si>
  <si>
    <t xml:space="preserve">Details of Bat survey or other environmental assessments and proposed mitigation </t>
  </si>
  <si>
    <t>19.0</t>
  </si>
  <si>
    <t>Equality and diversity impact assessment provided</t>
  </si>
  <si>
    <t>5.0</t>
  </si>
  <si>
    <t>Details of contractor proposed to carry out work or qualifications and experience</t>
  </si>
  <si>
    <t>Other</t>
  </si>
  <si>
    <t>Any other details that is relevant to the design checking process.</t>
  </si>
  <si>
    <t>A landscape drawing showing details of any planting including trees and shrubs</t>
  </si>
  <si>
    <t>10.2/3</t>
  </si>
  <si>
    <t>A plan showing the whole site including the proposed extent of the adopted Highway</t>
  </si>
  <si>
    <t>10.0</t>
  </si>
  <si>
    <t>Details of equipment to be removed</t>
  </si>
  <si>
    <t>15.7</t>
  </si>
  <si>
    <t>DNO/IDNO connection schedule.</t>
  </si>
  <si>
    <t>15.0</t>
  </si>
  <si>
    <t>Overhead cables, traffic calming, pedestrian crossings, bridges, culverts, rail lines, steps and building overhangs etc.</t>
  </si>
  <si>
    <t>Details of any private cable network.</t>
  </si>
  <si>
    <t>North orientation indicated on all drawings</t>
  </si>
  <si>
    <t>Unit reference numbers specified and indicated on layout drawing (final reference numbers will be supplied by Medway once the roads have been named)</t>
  </si>
  <si>
    <t>Details of the Isolator type for each unit.</t>
  </si>
  <si>
    <t>23.0</t>
  </si>
  <si>
    <t>The full specification of Lanterns - including type and wattage, manufacturer, reference no. and optical setting.</t>
  </si>
  <si>
    <t>The full specification of Columns - including type and height.</t>
  </si>
  <si>
    <t xml:space="preserve">Location of all equipment including columns, signs and bollards. </t>
  </si>
  <si>
    <t>Full specification of all equipment provided including street lights, signs and bollards included on the drawing</t>
  </si>
  <si>
    <t>22.0</t>
  </si>
  <si>
    <t>The main Lighting design drawing should include the following in 1:500, 1:200 or 1:250 Scale</t>
  </si>
  <si>
    <t>Details of electrical supply to new feeder pillars single or 3 phase</t>
  </si>
  <si>
    <t>23.6</t>
  </si>
  <si>
    <t>Feeder pillars over 2kw or with unpredictable loads shall be metered supply</t>
  </si>
  <si>
    <t>Feeder pillars should be designed by the supplier and order reference code supplied</t>
  </si>
  <si>
    <t>Schematic diagram provided for each feeder pillar power supply position</t>
  </si>
  <si>
    <t>Feeder Pillars</t>
  </si>
  <si>
    <t>Details of supply to traffic signs and bollards provided</t>
  </si>
  <si>
    <t>15.3</t>
  </si>
  <si>
    <t>Termination specification for NAL socket units.</t>
  </si>
  <si>
    <t>22.10</t>
  </si>
  <si>
    <t>Are there any electrical attachments on the unit e.g. Christmas Lighting, CCTV, lit signs</t>
  </si>
  <si>
    <t>7.0</t>
  </si>
  <si>
    <t>Check that unit can terminate proposed number of circuits and sufficient room for all components in the base.</t>
  </si>
  <si>
    <t>Cabling size and type and design calculations provided</t>
  </si>
  <si>
    <t>15.4</t>
  </si>
  <si>
    <t>Earth Electrodes at both supply and ends of circuits where more than 3 units</t>
  </si>
  <si>
    <t>15.2</t>
  </si>
  <si>
    <t>Unit reference numbers to be indicated on layout drawing and schematic</t>
  </si>
  <si>
    <t>22.7</t>
  </si>
  <si>
    <t>Fuse ratings for Load (inc lamp starting) and EFL impedance</t>
  </si>
  <si>
    <t>Volt Drop values given for each circuit (on schematics)</t>
  </si>
  <si>
    <t>EFL Impedance values, at pillar and end of circuits shown (on schematics)</t>
  </si>
  <si>
    <t>Electrical separation of Adoptable and Private lighting</t>
  </si>
  <si>
    <t>15.5</t>
  </si>
  <si>
    <r>
      <t xml:space="preserve">Electrical Design - For any </t>
    </r>
    <r>
      <rPr>
        <b/>
        <u/>
        <sz val="12"/>
        <color theme="1"/>
        <rFont val="Arial"/>
        <family val="2"/>
      </rPr>
      <t>Private</t>
    </r>
    <r>
      <rPr>
        <b/>
        <sz val="12"/>
        <color theme="1"/>
        <rFont val="Arial"/>
        <family val="2"/>
      </rPr>
      <t xml:space="preserve"> Cable Network</t>
    </r>
  </si>
  <si>
    <t>Details of any planning requirements relating to street lighting or traffic signs.</t>
  </si>
  <si>
    <t>Approval from existing residents provided</t>
  </si>
  <si>
    <t>2.0</t>
  </si>
  <si>
    <t>All adoptable equipment contained within adoptable area</t>
  </si>
  <si>
    <t>All equipment at back of footway and property boundaries</t>
  </si>
  <si>
    <t>Not obstructed by trees and other vegetation</t>
  </si>
  <si>
    <t>Not obstructing windows</t>
  </si>
  <si>
    <t>Not obstructing vehicle or foot access</t>
  </si>
  <si>
    <t>Proposed - Positions</t>
  </si>
  <si>
    <t>NAL sockets specified for islands signposts on islands, Belisha beacons and refuge island indicators.</t>
  </si>
  <si>
    <t>Signs at correct minimum height.</t>
  </si>
  <si>
    <t>Passive Safe, Sign Posts and traffic islands considered.</t>
  </si>
  <si>
    <t>Traffic signs and bollards etc. indicated and specified on the drawing.</t>
  </si>
  <si>
    <t>12.0</t>
  </si>
  <si>
    <t>Equipment - Signs and Traffic Bollards</t>
  </si>
  <si>
    <t>Door locks specified on drawing (Pudsey Diamond Anti Vandal Bolts M8 hex pin).</t>
  </si>
  <si>
    <t>Each unit has its own isolator specified on the drawing.</t>
  </si>
  <si>
    <t>Does the equipment specification on the drawing match the specification on the lighting design?</t>
  </si>
  <si>
    <t>Paint specification where applicable .</t>
  </si>
  <si>
    <t>Maintenance considered, e.g. hinged posts used where no or restricted vehicle access and direction of fall indicated.</t>
  </si>
  <si>
    <t>Comparison designs for any non-standard equipment with standard specification equipment.</t>
  </si>
  <si>
    <t>Passive Safe, Street lights considered.</t>
  </si>
  <si>
    <t>14.0</t>
  </si>
  <si>
    <t>Street lights within 3m of windows rear shield fitted.</t>
  </si>
  <si>
    <t>18.0</t>
  </si>
  <si>
    <t>Christmas Lighting considered.</t>
  </si>
  <si>
    <t>8.0</t>
  </si>
  <si>
    <t>Details of any attachments to street lights.</t>
  </si>
  <si>
    <t>Is the site on a wide load route.</t>
  </si>
  <si>
    <t>Details of any proposed alternative equipment.</t>
  </si>
  <si>
    <t>If non adoptable areas are being lit, is private street lighting shown including how are the units are being fed?</t>
  </si>
  <si>
    <t>Proposed street lighting outside the areas to be adopted as public Highway are not included in the Highway calculations.</t>
  </si>
  <si>
    <t>Equipment - Street Lights</t>
  </si>
  <si>
    <t>Additional lighting design comments:</t>
  </si>
  <si>
    <t>Is it a Conservation area, if so has this been considered in the design?</t>
  </si>
  <si>
    <t>What light colour temperature has been used, 3000k for 5 and 6m columns and 4000k for columns over 6m. Conservation areas may require lower colour temperatures.</t>
  </si>
  <si>
    <t>What lamp lumen output and maintenance factors have been used and how has this been determined?</t>
  </si>
  <si>
    <t>What scotopic / photopic (S/P) ratio has been used on P class roads?</t>
  </si>
  <si>
    <t>All areas proposed to be adopted are included in the design.</t>
  </si>
  <si>
    <t>What dimming levels have been used and why?</t>
  </si>
  <si>
    <t>16.0</t>
  </si>
  <si>
    <t xml:space="preserve">Lanterns at correct angle. Should be between zero and 5 degrees above horizontal (5 degrees is preferred unless in an environmentally sensitive zone). </t>
  </si>
  <si>
    <t>Tie in with existing street lighting shown in all directions.</t>
  </si>
  <si>
    <t>9.0</t>
  </si>
  <si>
    <t>Evaluate the effect the new development has on the existing Highway network and changes in street lighting class requirements as a result.</t>
  </si>
  <si>
    <t>Street lighting design calculations in Reality Lighting design software format. The Reality files should be zipped and emailed in winzip7 format.</t>
  </si>
  <si>
    <t>Check that the correct lighting design category for each road, footpath or cycle track has been selected and design compliant with BS 5489.</t>
  </si>
  <si>
    <t>Does the lighting design meet the required standards, details any non-conformity?</t>
  </si>
  <si>
    <t>Lighting Design</t>
  </si>
  <si>
    <t>Provide details of the proposed equipment specification. If not using Medway Council standard specification this will need to be agreed first.</t>
  </si>
  <si>
    <t>Provide details of proposed Environmental Zone.</t>
  </si>
  <si>
    <t>Calculate and pay relevant fees.</t>
  </si>
  <si>
    <t>Provide outline plan showing the proposed site.</t>
  </si>
  <si>
    <t>Please Agree the Following with Medway Council Prior to Carrying out Design</t>
  </si>
  <si>
    <t>Approved Yes/No/NA</t>
  </si>
  <si>
    <t>Information Provided Yes/No/NA</t>
  </si>
  <si>
    <t>Developers Guide Section</t>
  </si>
  <si>
    <t>Medway Comments</t>
  </si>
  <si>
    <t>Design Submission</t>
  </si>
  <si>
    <t>Name of Development and Location</t>
  </si>
  <si>
    <r>
      <t xml:space="preserve">Please note that a design submission will be </t>
    </r>
    <r>
      <rPr>
        <b/>
        <u/>
        <sz val="16"/>
        <color theme="1"/>
        <rFont val="Arial"/>
        <family val="2"/>
      </rPr>
      <t>rejected</t>
    </r>
    <r>
      <rPr>
        <b/>
        <sz val="16"/>
        <color theme="1"/>
        <rFont val="Arial"/>
        <family val="2"/>
      </rPr>
      <t xml:space="preserve"> unless all the check list details have been include with the submission in accordance with Medway Council's Developers Guide </t>
    </r>
    <r>
      <rPr>
        <b/>
        <u/>
        <sz val="16"/>
        <color theme="1"/>
        <rFont val="Arial"/>
        <family val="2"/>
      </rPr>
      <t>AND</t>
    </r>
    <r>
      <rPr>
        <b/>
        <sz val="16"/>
        <color theme="1"/>
        <rFont val="Arial"/>
        <family val="2"/>
      </rPr>
      <t xml:space="preserve"> The design checking fee has been received.</t>
    </r>
  </si>
  <si>
    <t>Medway Council Lighting Design submission check list.</t>
  </si>
  <si>
    <t>Complete Dimming selection risk assesment for whole site (see spreadsheet tab).</t>
  </si>
  <si>
    <t>Complete M or P Class risk assessments for whole site (see spreadsheet tabs).</t>
  </si>
  <si>
    <t>Does the scheme have any of locations detailed below? (yes/No)</t>
  </si>
  <si>
    <t>If any of these are marked yes go to 4, if none go to 5.</t>
  </si>
  <si>
    <t>The fee for checking proposed lighting designs is £1500 per site plus £100 for every 100m of road to be lit, rounded up to the nearest 50m. Some sites including complex designs such as roundabouts may need specialist checking work and these would be priced individually. As an example a site with a road length less than 50m long would be £1600. Fees for alterations to the design after AiP will be charged on the same basis for the affected area. The fee can be paid by card by ringing Gavin Brooker on 01634 331400 or cheque made payable to Medway Council. The fee is exempt from VAT.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</si>
</sst>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b/>
      <sz val="16"/>
      <color theme="1"/>
      <name val="Calibri"/>
      <family val="2"/>
      <scheme val="minor"/>
    </font>
    <font>
      <sz val="10"/>
      <color theme="1"/>
      <name val="Calibri"/>
      <family val="2"/>
      <scheme val="minor"/>
    </font>
    <font>
      <b/>
      <sz val="12"/>
      <color theme="1"/>
      <name val="Calibri"/>
      <family val="2"/>
      <scheme val="minor"/>
    </font>
    <font>
      <sz val="8"/>
      <color theme="1"/>
      <name val="Calibri"/>
      <family val="2"/>
      <scheme val="minor"/>
    </font>
    <font>
      <i/>
      <sz val="11"/>
      <color theme="1"/>
      <name val="Calibri"/>
      <family val="2"/>
      <scheme val="minor"/>
    </font>
    <font>
      <b/>
      <sz val="14"/>
      <color theme="1"/>
      <name val="Calibri"/>
      <family val="2"/>
      <scheme val="minor"/>
    </font>
    <font>
      <sz val="12"/>
      <color theme="1"/>
      <name val="Calibri"/>
      <family val="2"/>
      <scheme val="minor"/>
    </font>
    <font>
      <sz val="8"/>
      <color rgb="FF000000"/>
      <name val="Segoe UI"/>
      <family val="2"/>
    </font>
    <font>
      <b/>
      <sz val="8"/>
      <color theme="1"/>
      <name val="Calibri"/>
      <family val="2"/>
      <scheme val="minor"/>
    </font>
    <font>
      <b/>
      <sz val="12"/>
      <color theme="1"/>
      <name val="Arial"/>
      <family val="2"/>
    </font>
    <font>
      <sz val="12"/>
      <color theme="1"/>
      <name val="Arial"/>
      <family val="2"/>
    </font>
    <font>
      <b/>
      <u/>
      <sz val="12"/>
      <color theme="1"/>
      <name val="Arial"/>
      <family val="2"/>
    </font>
    <font>
      <sz val="12"/>
      <color rgb="FF000000"/>
      <name val="Arial"/>
      <family val="2"/>
    </font>
    <font>
      <sz val="12"/>
      <name val="Arial"/>
      <family val="2"/>
    </font>
    <font>
      <b/>
      <sz val="16"/>
      <color theme="1"/>
      <name val="Arial"/>
      <family val="2"/>
    </font>
    <font>
      <b/>
      <u/>
      <sz val="16"/>
      <color theme="1"/>
      <name val="Arial"/>
      <family val="2"/>
    </font>
  </fonts>
  <fills count="15">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C000"/>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39994506668294322"/>
        <bgColor indexed="64"/>
      </patternFill>
    </fill>
    <fill>
      <gradientFill>
        <stop position="0">
          <color rgb="FFFFC000"/>
        </stop>
        <stop position="1">
          <color theme="9" tint="-0.49803155613879818"/>
        </stop>
      </gradientFill>
    </fill>
  </fills>
  <borders count="4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thin">
        <color auto="1"/>
      </bottom>
      <diagonal/>
    </border>
    <border>
      <left style="thin">
        <color auto="1"/>
      </left>
      <right/>
      <top style="thin">
        <color auto="1"/>
      </top>
      <bottom/>
      <diagonal/>
    </border>
  </borders>
  <cellStyleXfs count="1">
    <xf numFmtId="0" fontId="0" fillId="0" borderId="0"/>
  </cellStyleXfs>
  <cellXfs count="195">
    <xf numFmtId="0" fontId="0" fillId="0" borderId="0" xfId="0"/>
    <xf numFmtId="0" fontId="0" fillId="0" borderId="2" xfId="0" applyBorder="1"/>
    <xf numFmtId="0" fontId="0" fillId="3" borderId="5" xfId="0" applyFill="1" applyBorder="1"/>
    <xf numFmtId="0" fontId="0" fillId="3" borderId="7" xfId="0" applyFill="1" applyBorder="1"/>
    <xf numFmtId="0" fontId="0" fillId="3" borderId="10" xfId="0" applyFill="1" applyBorder="1"/>
    <xf numFmtId="0" fontId="0" fillId="2" borderId="1" xfId="0" applyFill="1" applyBorder="1" applyAlignment="1">
      <alignment wrapText="1"/>
    </xf>
    <xf numFmtId="0" fontId="0" fillId="3" borderId="15" xfId="0" applyFill="1" applyBorder="1"/>
    <xf numFmtId="0" fontId="0" fillId="3" borderId="17" xfId="0" applyFill="1" applyBorder="1"/>
    <xf numFmtId="0" fontId="0" fillId="0" borderId="19" xfId="0" applyBorder="1"/>
    <xf numFmtId="0" fontId="0" fillId="0" borderId="20" xfId="0" applyBorder="1"/>
    <xf numFmtId="0" fontId="0" fillId="3" borderId="19" xfId="0" applyFill="1" applyBorder="1"/>
    <xf numFmtId="0" fontId="1" fillId="0" borderId="0" xfId="0" applyFont="1"/>
    <xf numFmtId="0" fontId="0" fillId="0" borderId="25" xfId="0" applyBorder="1"/>
    <xf numFmtId="0" fontId="0" fillId="0" borderId="1" xfId="0" applyBorder="1" applyAlignment="1">
      <alignment horizontal="left" vertical="center"/>
    </xf>
    <xf numFmtId="0" fontId="0" fillId="0" borderId="28" xfId="0" applyBorder="1" applyAlignment="1">
      <alignment horizontal="left" wrapText="1"/>
    </xf>
    <xf numFmtId="0" fontId="0" fillId="0" borderId="0" xfId="0" applyAlignment="1">
      <alignment horizontal="center"/>
    </xf>
    <xf numFmtId="0" fontId="0" fillId="0" borderId="31" xfId="0" applyBorder="1" applyAlignment="1">
      <alignment horizontal="left" vertical="top"/>
    </xf>
    <xf numFmtId="0" fontId="0" fillId="0" borderId="19" xfId="0" applyBorder="1" applyAlignment="1">
      <alignment vertical="center"/>
    </xf>
    <xf numFmtId="0" fontId="1" fillId="0" borderId="24" xfId="0" applyFont="1" applyBorder="1" applyAlignment="1">
      <alignment horizontal="center" vertical="center"/>
    </xf>
    <xf numFmtId="0" fontId="0" fillId="3" borderId="12" xfId="0" applyFill="1" applyBorder="1" applyAlignment="1">
      <alignment horizontal="center" vertical="center"/>
    </xf>
    <xf numFmtId="0" fontId="0" fillId="3" borderId="15" xfId="0" applyFill="1" applyBorder="1" applyAlignment="1">
      <alignment horizontal="center" vertical="center"/>
    </xf>
    <xf numFmtId="0" fontId="0" fillId="0" borderId="8" xfId="0" applyBorder="1" applyAlignment="1">
      <alignment vertical="center" wrapText="1"/>
    </xf>
    <xf numFmtId="0" fontId="0" fillId="0" borderId="10" xfId="0" applyBorder="1" applyAlignment="1">
      <alignment vertical="center" wrapText="1"/>
    </xf>
    <xf numFmtId="0" fontId="0" fillId="0" borderId="9" xfId="0" applyBorder="1" applyAlignment="1">
      <alignment vertical="center" wrapText="1"/>
    </xf>
    <xf numFmtId="0" fontId="0" fillId="3" borderId="7" xfId="0" applyFill="1" applyBorder="1" applyAlignment="1">
      <alignment horizontal="center"/>
    </xf>
    <xf numFmtId="0" fontId="0" fillId="2" borderId="1" xfId="0" applyFill="1" applyBorder="1" applyAlignment="1">
      <alignment horizontal="center" wrapText="1"/>
    </xf>
    <xf numFmtId="0" fontId="0" fillId="0" borderId="13" xfId="0" applyBorder="1" applyAlignment="1">
      <alignment horizontal="center"/>
    </xf>
    <xf numFmtId="0" fontId="1" fillId="0" borderId="1" xfId="0" applyFont="1" applyBorder="1" applyAlignment="1">
      <alignment horizontal="left" vertical="center"/>
    </xf>
    <xf numFmtId="0" fontId="0" fillId="0" borderId="27" xfId="0" applyBorder="1"/>
    <xf numFmtId="0" fontId="0" fillId="3" borderId="3" xfId="0" applyFill="1" applyBorder="1"/>
    <xf numFmtId="0" fontId="0" fillId="0" borderId="3" xfId="0" applyBorder="1"/>
    <xf numFmtId="0" fontId="0" fillId="0" borderId="3" xfId="0" applyBorder="1" applyAlignment="1">
      <alignment horizontal="left"/>
    </xf>
    <xf numFmtId="0" fontId="0" fillId="0" borderId="0" xfId="0" applyAlignment="1">
      <alignment vertical="top" wrapText="1"/>
    </xf>
    <xf numFmtId="0" fontId="0" fillId="0" borderId="19" xfId="0" applyBorder="1" applyAlignment="1">
      <alignment horizontal="left" vertical="top" wrapText="1"/>
    </xf>
    <xf numFmtId="0" fontId="2" fillId="4" borderId="34" xfId="0" applyFont="1" applyFill="1" applyBorder="1"/>
    <xf numFmtId="0" fontId="0" fillId="4" borderId="4" xfId="0" applyFill="1" applyBorder="1"/>
    <xf numFmtId="0" fontId="0" fillId="4" borderId="1" xfId="0" applyFill="1" applyBorder="1"/>
    <xf numFmtId="0" fontId="0" fillId="4" borderId="4" xfId="0" applyFill="1" applyBorder="1" applyAlignment="1">
      <alignment horizontal="center"/>
    </xf>
    <xf numFmtId="0" fontId="0" fillId="4" borderId="1" xfId="0" applyFill="1" applyBorder="1" applyAlignment="1">
      <alignment horizontal="center" vertical="top" wrapText="1"/>
    </xf>
    <xf numFmtId="0" fontId="0" fillId="4" borderId="1" xfId="0" applyFill="1" applyBorder="1" applyAlignment="1">
      <alignment horizontal="center"/>
    </xf>
    <xf numFmtId="0" fontId="0" fillId="2" borderId="18" xfId="0" applyFill="1" applyBorder="1" applyAlignment="1">
      <alignment horizontal="center" vertical="center" wrapText="1"/>
    </xf>
    <xf numFmtId="0" fontId="0" fillId="2" borderId="18" xfId="0" applyFill="1" applyBorder="1" applyAlignment="1">
      <alignment horizontal="center" vertical="center"/>
    </xf>
    <xf numFmtId="0" fontId="0" fillId="0" borderId="13" xfId="0" applyBorder="1" applyAlignment="1">
      <alignment horizontal="center" vertical="center"/>
    </xf>
    <xf numFmtId="0" fontId="2" fillId="0" borderId="1" xfId="0" applyFont="1" applyBorder="1" applyAlignment="1">
      <alignment horizontal="center" vertical="top"/>
    </xf>
    <xf numFmtId="0" fontId="0" fillId="5" borderId="1" xfId="0" applyFill="1" applyBorder="1"/>
    <xf numFmtId="0" fontId="3" fillId="5" borderId="0" xfId="0" applyFont="1" applyFill="1"/>
    <xf numFmtId="0" fontId="0" fillId="0" borderId="0" xfId="0" quotePrefix="1"/>
    <xf numFmtId="0" fontId="0" fillId="0" borderId="0" xfId="0" applyAlignment="1">
      <alignment wrapText="1"/>
    </xf>
    <xf numFmtId="0" fontId="5" fillId="0" borderId="0" xfId="0" applyFont="1" applyAlignment="1">
      <alignment horizontal="left" vertical="top" wrapText="1"/>
    </xf>
    <xf numFmtId="0" fontId="2" fillId="4" borderId="14" xfId="0" applyFont="1" applyFill="1" applyBorder="1" applyAlignment="1">
      <alignment horizontal="center" vertical="center"/>
    </xf>
    <xf numFmtId="0" fontId="2" fillId="3" borderId="2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4" borderId="23" xfId="0" applyFont="1" applyFill="1" applyBorder="1" applyAlignment="1">
      <alignment horizontal="center" vertical="center"/>
    </xf>
    <xf numFmtId="0" fontId="0" fillId="4" borderId="37" xfId="0" applyFill="1" applyBorder="1" applyAlignment="1">
      <alignment horizontal="center"/>
    </xf>
    <xf numFmtId="0" fontId="0" fillId="4" borderId="3" xfId="0" applyFill="1" applyBorder="1" applyAlignment="1">
      <alignment horizontal="center" vertical="top" wrapText="1"/>
    </xf>
    <xf numFmtId="0" fontId="0" fillId="4" borderId="3" xfId="0" applyFill="1" applyBorder="1" applyAlignment="1">
      <alignment horizontal="center"/>
    </xf>
    <xf numFmtId="0" fontId="0" fillId="4" borderId="4" xfId="0" applyFill="1" applyBorder="1" applyAlignment="1">
      <alignment horizontal="center" vertical="center"/>
    </xf>
    <xf numFmtId="0" fontId="0" fillId="4" borderId="37" xfId="0" applyFill="1" applyBorder="1" applyAlignment="1">
      <alignment horizontal="center" vertical="center"/>
    </xf>
    <xf numFmtId="0" fontId="0" fillId="4" borderId="1" xfId="0" applyFill="1" applyBorder="1" applyAlignment="1">
      <alignment horizontal="center" vertical="center"/>
    </xf>
    <xf numFmtId="9" fontId="0" fillId="4" borderId="3" xfId="0" applyNumberFormat="1" applyFill="1" applyBorder="1" applyAlignment="1">
      <alignment horizontal="center" vertical="center"/>
    </xf>
    <xf numFmtId="0" fontId="2" fillId="4" borderId="23" xfId="0" applyFont="1" applyFill="1" applyBorder="1" applyAlignment="1">
      <alignment horizontal="center"/>
    </xf>
    <xf numFmtId="0" fontId="0" fillId="4" borderId="37" xfId="0" applyFill="1" applyBorder="1" applyAlignment="1">
      <alignment horizontal="center" vertical="top"/>
    </xf>
    <xf numFmtId="0" fontId="0" fillId="4" borderId="3" xfId="0" applyFill="1" applyBorder="1" applyAlignment="1">
      <alignment horizontal="center" vertical="top"/>
    </xf>
    <xf numFmtId="0" fontId="0" fillId="7" borderId="14" xfId="0" applyFill="1" applyBorder="1"/>
    <xf numFmtId="0" fontId="0" fillId="7" borderId="14" xfId="0" applyFill="1" applyBorder="1" applyAlignment="1">
      <alignment horizontal="center" vertical="center"/>
    </xf>
    <xf numFmtId="0" fontId="4" fillId="0" borderId="27" xfId="0" applyFont="1" applyBorder="1" applyAlignment="1">
      <alignment horizontal="left" vertical="center" wrapText="1"/>
    </xf>
    <xf numFmtId="0" fontId="6" fillId="0" borderId="38" xfId="0" applyFont="1" applyBorder="1" applyAlignment="1">
      <alignment horizontal="left" vertical="center" wrapText="1"/>
    </xf>
    <xf numFmtId="0" fontId="0" fillId="0" borderId="0" xfId="0" applyAlignment="1">
      <alignment horizontal="left" vertical="center" wrapText="1"/>
    </xf>
    <xf numFmtId="0" fontId="7" fillId="0" borderId="0" xfId="0" applyFont="1" applyAlignment="1">
      <alignment horizontal="left" vertical="center" wrapText="1"/>
    </xf>
    <xf numFmtId="0" fontId="4" fillId="0" borderId="0" xfId="0" applyFont="1" applyAlignment="1">
      <alignment horizontal="left" vertical="center" wrapText="1"/>
    </xf>
    <xf numFmtId="0" fontId="0" fillId="0" borderId="27" xfId="0" applyBorder="1" applyAlignment="1">
      <alignment horizontal="left" vertical="center" wrapText="1"/>
    </xf>
    <xf numFmtId="0" fontId="0" fillId="0" borderId="39" xfId="0" applyBorder="1" applyAlignment="1">
      <alignment horizontal="left" vertical="center" wrapText="1"/>
    </xf>
    <xf numFmtId="0" fontId="0" fillId="0" borderId="40" xfId="0" applyBorder="1" applyAlignment="1">
      <alignment horizontal="left" vertical="center" wrapText="1"/>
    </xf>
    <xf numFmtId="0" fontId="7" fillId="0" borderId="41" xfId="0" applyFont="1" applyBorder="1" applyAlignment="1">
      <alignment horizontal="left" vertical="center" wrapText="1"/>
    </xf>
    <xf numFmtId="0" fontId="0" fillId="0" borderId="2" xfId="0" applyBorder="1" applyAlignment="1">
      <alignment horizontal="left" vertical="center" wrapText="1"/>
    </xf>
    <xf numFmtId="0" fontId="6" fillId="0" borderId="30" xfId="0" applyFont="1" applyBorder="1" applyAlignment="1">
      <alignment horizontal="left" vertical="center" wrapText="1"/>
    </xf>
    <xf numFmtId="0" fontId="4" fillId="0" borderId="0" xfId="0" applyFont="1" applyAlignment="1">
      <alignment horizontal="left" vertical="top" wrapText="1"/>
    </xf>
    <xf numFmtId="0" fontId="0" fillId="0" borderId="5" xfId="0" applyBorder="1" applyAlignment="1">
      <alignment horizontal="center"/>
    </xf>
    <xf numFmtId="0" fontId="0" fillId="0" borderId="5" xfId="0" quotePrefix="1" applyBorder="1" applyAlignment="1">
      <alignment horizontal="center"/>
    </xf>
    <xf numFmtId="0" fontId="0" fillId="3" borderId="12" xfId="0" applyFill="1" applyBorder="1"/>
    <xf numFmtId="0" fontId="0" fillId="0" borderId="5" xfId="0" applyBorder="1" applyAlignment="1">
      <alignment horizontal="center" vertical="center"/>
    </xf>
    <xf numFmtId="0" fontId="0" fillId="0" borderId="5" xfId="0" quotePrefix="1" applyBorder="1" applyAlignment="1">
      <alignment horizontal="center" vertical="center"/>
    </xf>
    <xf numFmtId="0" fontId="0" fillId="5" borderId="6" xfId="0" applyFill="1" applyBorder="1" applyAlignment="1">
      <alignment horizontal="center" vertical="center"/>
    </xf>
    <xf numFmtId="0" fontId="0" fillId="5" borderId="33" xfId="0" applyFill="1" applyBorder="1" applyAlignment="1">
      <alignment horizontal="center" vertical="center"/>
    </xf>
    <xf numFmtId="0" fontId="0" fillId="5" borderId="6" xfId="0" quotePrefix="1" applyFill="1" applyBorder="1" applyAlignment="1">
      <alignment horizontal="center" vertical="center"/>
    </xf>
    <xf numFmtId="0" fontId="0" fillId="0" borderId="22" xfId="0" applyBorder="1" applyAlignment="1">
      <alignment horizontal="center"/>
    </xf>
    <xf numFmtId="0" fontId="0" fillId="5" borderId="0" xfId="0" applyFill="1"/>
    <xf numFmtId="0" fontId="1" fillId="0" borderId="14" xfId="0" applyFont="1" applyBorder="1" applyAlignment="1">
      <alignment horizontal="center" vertical="center"/>
    </xf>
    <xf numFmtId="0" fontId="1" fillId="0" borderId="24" xfId="0" applyFont="1" applyBorder="1" applyAlignment="1">
      <alignment horizontal="right" vertical="center"/>
    </xf>
    <xf numFmtId="49" fontId="4" fillId="0" borderId="0" xfId="0" applyNumberFormat="1" applyFont="1" applyAlignment="1">
      <alignment horizontal="center" vertical="center" wrapText="1"/>
    </xf>
    <xf numFmtId="49" fontId="4" fillId="0" borderId="1" xfId="0" applyNumberFormat="1" applyFont="1" applyBorder="1" applyAlignment="1">
      <alignment horizontal="center" vertical="center" wrapText="1"/>
    </xf>
    <xf numFmtId="49" fontId="4" fillId="0" borderId="13" xfId="0" applyNumberFormat="1" applyFont="1" applyBorder="1" applyAlignment="1">
      <alignment horizontal="center" vertical="center" wrapText="1"/>
    </xf>
    <xf numFmtId="49" fontId="4" fillId="0" borderId="24" xfId="0" applyNumberFormat="1" applyFont="1" applyBorder="1" applyAlignment="1">
      <alignment horizontal="center" vertical="center" wrapText="1"/>
    </xf>
    <xf numFmtId="49" fontId="4" fillId="0" borderId="18" xfId="0" applyNumberFormat="1" applyFont="1" applyBorder="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8" xfId="0" applyFont="1" applyBorder="1" applyAlignment="1">
      <alignment horizontal="center" vertical="center" wrapText="1"/>
    </xf>
    <xf numFmtId="0" fontId="0" fillId="0" borderId="42" xfId="0" applyBorder="1" applyAlignment="1">
      <alignment horizontal="center" vertical="center" wrapText="1"/>
    </xf>
    <xf numFmtId="0" fontId="1" fillId="0" borderId="21" xfId="0" applyFont="1" applyBorder="1" applyAlignment="1">
      <alignment horizontal="center"/>
    </xf>
    <xf numFmtId="0" fontId="2" fillId="0" borderId="23" xfId="0" applyFont="1" applyBorder="1"/>
    <xf numFmtId="0" fontId="2" fillId="0" borderId="0" xfId="0" applyFont="1"/>
    <xf numFmtId="0" fontId="2" fillId="0" borderId="0" xfId="0" applyFont="1" applyAlignment="1">
      <alignment horizontal="left" vertical="center" wrapText="1"/>
    </xf>
    <xf numFmtId="0" fontId="8" fillId="6" borderId="27" xfId="0" applyFont="1" applyFill="1" applyBorder="1" applyAlignment="1">
      <alignment horizontal="left" vertical="center" wrapText="1"/>
    </xf>
    <xf numFmtId="0" fontId="8" fillId="0" borderId="27" xfId="0" applyFont="1" applyBorder="1" applyAlignment="1">
      <alignment horizontal="left" vertical="center" wrapText="1"/>
    </xf>
    <xf numFmtId="0" fontId="8" fillId="0" borderId="1" xfId="0" applyFont="1" applyBorder="1" applyAlignment="1">
      <alignment horizontal="left" vertical="center" wrapText="1"/>
    </xf>
    <xf numFmtId="0" fontId="4" fillId="0" borderId="38" xfId="0" applyFont="1" applyBorder="1" applyAlignment="1">
      <alignment horizontal="left" vertical="top" wrapText="1"/>
    </xf>
    <xf numFmtId="0" fontId="1" fillId="0" borderId="23" xfId="0" applyFont="1" applyBorder="1" applyAlignment="1">
      <alignment horizontal="center" vertical="center"/>
    </xf>
    <xf numFmtId="0" fontId="0" fillId="5" borderId="1" xfId="0" applyFill="1" applyBorder="1" applyAlignment="1">
      <alignment horizontal="center"/>
    </xf>
    <xf numFmtId="0" fontId="1" fillId="0" borderId="25"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0" xfId="0" applyAlignment="1">
      <alignment horizontal="center" vertical="center"/>
    </xf>
    <xf numFmtId="49" fontId="7" fillId="0" borderId="0" xfId="0" applyNumberFormat="1" applyFont="1" applyAlignment="1">
      <alignment horizontal="center" vertical="center" wrapText="1"/>
    </xf>
    <xf numFmtId="0" fontId="0" fillId="0" borderId="1" xfId="0" applyBorder="1" applyAlignment="1">
      <alignment wrapText="1"/>
    </xf>
    <xf numFmtId="0" fontId="0" fillId="8" borderId="30" xfId="0" applyFill="1" applyBorder="1" applyAlignment="1">
      <alignment wrapText="1"/>
    </xf>
    <xf numFmtId="0" fontId="0" fillId="8" borderId="2" xfId="0" applyFill="1" applyBorder="1" applyAlignment="1">
      <alignment wrapText="1"/>
    </xf>
    <xf numFmtId="0" fontId="0" fillId="8" borderId="46" xfId="0" applyFill="1" applyBorder="1" applyAlignment="1">
      <alignment wrapText="1"/>
    </xf>
    <xf numFmtId="0" fontId="0" fillId="8" borderId="41" xfId="0" applyFill="1" applyBorder="1" applyAlignment="1">
      <alignment wrapText="1"/>
    </xf>
    <xf numFmtId="0" fontId="0" fillId="8" borderId="0" xfId="0" applyFill="1" applyAlignment="1">
      <alignment wrapText="1"/>
    </xf>
    <xf numFmtId="0" fontId="0" fillId="8" borderId="42" xfId="0" applyFill="1" applyBorder="1" applyAlignment="1">
      <alignment wrapText="1"/>
    </xf>
    <xf numFmtId="0" fontId="0" fillId="9" borderId="1" xfId="0" applyFill="1" applyBorder="1" applyAlignment="1">
      <alignment wrapText="1"/>
    </xf>
    <xf numFmtId="0" fontId="0" fillId="8" borderId="40" xfId="0" applyFill="1" applyBorder="1" applyAlignment="1">
      <alignment wrapText="1"/>
    </xf>
    <xf numFmtId="0" fontId="0" fillId="8" borderId="39" xfId="0" applyFill="1" applyBorder="1" applyAlignment="1">
      <alignment wrapText="1"/>
    </xf>
    <xf numFmtId="0" fontId="0" fillId="8" borderId="47" xfId="0" applyFill="1" applyBorder="1" applyAlignment="1">
      <alignment wrapText="1"/>
    </xf>
    <xf numFmtId="0" fontId="11" fillId="10" borderId="38" xfId="0" applyFont="1" applyFill="1" applyBorder="1" applyAlignment="1">
      <alignment vertical="center" wrapText="1"/>
    </xf>
    <xf numFmtId="0" fontId="11" fillId="10" borderId="27" xfId="0" applyFont="1" applyFill="1" applyBorder="1" applyAlignment="1">
      <alignment vertical="center" wrapText="1"/>
    </xf>
    <xf numFmtId="0" fontId="11" fillId="10" borderId="3" xfId="0" applyFont="1" applyFill="1" applyBorder="1" applyAlignment="1">
      <alignment vertical="center" wrapText="1"/>
    </xf>
    <xf numFmtId="0" fontId="11" fillId="10" borderId="1" xfId="0" applyFont="1" applyFill="1" applyBorder="1" applyAlignment="1">
      <alignment vertical="center" wrapText="1"/>
    </xf>
    <xf numFmtId="0" fontId="0" fillId="4" borderId="1" xfId="0" applyFill="1" applyBorder="1" applyAlignment="1">
      <alignment wrapText="1"/>
    </xf>
    <xf numFmtId="0" fontId="0" fillId="7" borderId="1" xfId="0" applyFill="1" applyBorder="1" applyAlignment="1">
      <alignment wrapText="1"/>
    </xf>
    <xf numFmtId="0" fontId="12" fillId="7" borderId="1" xfId="0" applyFont="1" applyFill="1" applyBorder="1" applyAlignment="1">
      <alignment vertical="center" wrapText="1"/>
    </xf>
    <xf numFmtId="0" fontId="12" fillId="0" borderId="1" xfId="0" applyFont="1" applyBorder="1" applyAlignment="1">
      <alignment vertical="center" wrapText="1"/>
    </xf>
    <xf numFmtId="0" fontId="12" fillId="0" borderId="1" xfId="0" applyFont="1" applyBorder="1" applyAlignment="1">
      <alignment horizontal="left" vertical="center" wrapText="1"/>
    </xf>
    <xf numFmtId="0" fontId="12" fillId="11" borderId="1" xfId="0" applyFont="1" applyFill="1" applyBorder="1" applyAlignment="1">
      <alignment vertical="center" wrapText="1"/>
    </xf>
    <xf numFmtId="0" fontId="14" fillId="7" borderId="1" xfId="0" applyFont="1" applyFill="1" applyBorder="1" applyAlignment="1">
      <alignment vertical="center" wrapText="1"/>
    </xf>
    <xf numFmtId="0" fontId="0" fillId="4" borderId="3" xfId="0" applyFill="1" applyBorder="1" applyAlignment="1">
      <alignment wrapText="1"/>
    </xf>
    <xf numFmtId="0" fontId="0" fillId="7" borderId="3" xfId="0" applyFill="1" applyBorder="1" applyAlignment="1">
      <alignment wrapText="1"/>
    </xf>
    <xf numFmtId="0" fontId="12" fillId="7" borderId="3" xfId="0" applyFont="1" applyFill="1" applyBorder="1" applyAlignment="1">
      <alignment vertical="center" wrapText="1"/>
    </xf>
    <xf numFmtId="0" fontId="0" fillId="11" borderId="1" xfId="0" applyFill="1" applyBorder="1" applyAlignment="1">
      <alignment wrapText="1"/>
    </xf>
    <xf numFmtId="0" fontId="11" fillId="11" borderId="1" xfId="0" applyFont="1" applyFill="1" applyBorder="1" applyAlignment="1">
      <alignment vertical="center" wrapText="1"/>
    </xf>
    <xf numFmtId="0" fontId="15" fillId="0" borderId="1" xfId="0" applyFont="1" applyBorder="1" applyAlignment="1">
      <alignment vertical="center" wrapText="1"/>
    </xf>
    <xf numFmtId="0" fontId="15" fillId="12" borderId="1" xfId="0" applyFont="1" applyFill="1" applyBorder="1" applyAlignment="1">
      <alignment vertical="center" wrapText="1"/>
    </xf>
    <xf numFmtId="0" fontId="11" fillId="4" borderId="1"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11" fillId="0" borderId="30" xfId="0" applyFont="1" applyBorder="1" applyAlignment="1">
      <alignment vertical="center" wrapText="1"/>
    </xf>
    <xf numFmtId="49" fontId="7" fillId="0" borderId="0" xfId="0" applyNumberFormat="1" applyFont="1" applyAlignment="1">
      <alignment horizontal="center" vertical="center" textRotation="90" wrapText="1"/>
    </xf>
    <xf numFmtId="0" fontId="12" fillId="0" borderId="0" xfId="0" applyFont="1" applyAlignment="1">
      <alignment vertical="center" wrapText="1"/>
    </xf>
    <xf numFmtId="0" fontId="16" fillId="0" borderId="1" xfId="0" applyFont="1" applyBorder="1" applyAlignment="1">
      <alignment vertical="top" wrapText="1"/>
    </xf>
    <xf numFmtId="0" fontId="0" fillId="7" borderId="27" xfId="0" applyFill="1" applyBorder="1" applyAlignment="1">
      <alignment wrapText="1"/>
    </xf>
    <xf numFmtId="0" fontId="0" fillId="4" borderId="27" xfId="0" applyFill="1" applyBorder="1" applyAlignment="1">
      <alignment wrapText="1"/>
    </xf>
    <xf numFmtId="0" fontId="0" fillId="4" borderId="38" xfId="0" applyFill="1" applyBorder="1" applyAlignment="1">
      <alignment wrapText="1"/>
    </xf>
    <xf numFmtId="0" fontId="12" fillId="14" borderId="1" xfId="0" applyFont="1" applyFill="1" applyBorder="1" applyAlignment="1">
      <alignment vertical="center" wrapText="1"/>
    </xf>
    <xf numFmtId="0" fontId="12" fillId="13" borderId="1" xfId="0" applyFont="1" applyFill="1" applyBorder="1" applyAlignment="1">
      <alignment vertical="center" wrapText="1"/>
    </xf>
    <xf numFmtId="0" fontId="5" fillId="7" borderId="32" xfId="0" applyFont="1" applyFill="1" applyBorder="1" applyAlignment="1">
      <alignment horizontal="center" vertical="top" wrapText="1"/>
    </xf>
    <xf numFmtId="0" fontId="5" fillId="7" borderId="34" xfId="0" applyFont="1" applyFill="1" applyBorder="1" applyAlignment="1">
      <alignment horizontal="center" vertical="top" wrapText="1"/>
    </xf>
    <xf numFmtId="0" fontId="5" fillId="7" borderId="14" xfId="0" applyFont="1" applyFill="1" applyBorder="1" applyAlignment="1">
      <alignment horizontal="center" vertical="top" wrapText="1"/>
    </xf>
    <xf numFmtId="0" fontId="1" fillId="0" borderId="36" xfId="0" applyFont="1" applyBorder="1" applyAlignment="1">
      <alignment horizontal="center" vertical="center"/>
    </xf>
    <xf numFmtId="0" fontId="5" fillId="7" borderId="22" xfId="0" applyFont="1" applyFill="1" applyBorder="1" applyAlignment="1">
      <alignment horizontal="center" vertical="top" wrapText="1"/>
    </xf>
    <xf numFmtId="0" fontId="0" fillId="0" borderId="29" xfId="0" applyBorder="1" applyAlignment="1">
      <alignment horizontal="center"/>
    </xf>
    <xf numFmtId="0" fontId="0" fillId="0" borderId="35" xfId="0" applyBorder="1" applyAlignment="1">
      <alignment horizontal="center"/>
    </xf>
    <xf numFmtId="0" fontId="16" fillId="0" borderId="1" xfId="0" applyFont="1" applyBorder="1" applyAlignment="1">
      <alignment horizontal="left" vertical="top" wrapText="1"/>
    </xf>
    <xf numFmtId="0" fontId="0" fillId="0" borderId="3" xfId="0" applyBorder="1" applyAlignment="1">
      <alignment horizontal="left" vertical="top" wrapText="1"/>
    </xf>
    <xf numFmtId="0" fontId="0" fillId="0" borderId="27" xfId="0" applyBorder="1" applyAlignment="1">
      <alignment horizontal="left" vertical="top" wrapText="1"/>
    </xf>
    <xf numFmtId="0" fontId="0" fillId="0" borderId="38" xfId="0" applyBorder="1" applyAlignment="1">
      <alignment horizontal="left" vertical="top" wrapText="1"/>
    </xf>
    <xf numFmtId="0" fontId="11" fillId="7"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 fillId="0" borderId="17" xfId="0" applyFont="1" applyBorder="1" applyAlignment="1">
      <alignment horizontal="left" vertical="center"/>
    </xf>
    <xf numFmtId="0" fontId="1" fillId="0" borderId="30" xfId="0" applyFont="1" applyBorder="1" applyAlignment="1">
      <alignment horizontal="left" vertical="center"/>
    </xf>
    <xf numFmtId="0" fontId="1" fillId="0" borderId="26" xfId="0" applyFont="1" applyBorder="1" applyAlignment="1">
      <alignment horizontal="left"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6" xfId="0" applyBorder="1" applyAlignment="1">
      <alignment horizontal="left" vertical="center"/>
    </xf>
    <xf numFmtId="0" fontId="0" fillId="0" borderId="17" xfId="0" applyBorder="1" applyAlignment="1">
      <alignment horizontal="left" vertical="center"/>
    </xf>
    <xf numFmtId="0" fontId="0" fillId="0" borderId="31" xfId="0" applyBorder="1" applyAlignment="1">
      <alignment horizontal="left" vertical="top"/>
    </xf>
    <xf numFmtId="0" fontId="0" fillId="0" borderId="20" xfId="0" applyBorder="1" applyAlignment="1">
      <alignment horizontal="left" vertical="top"/>
    </xf>
    <xf numFmtId="0" fontId="0" fillId="0" borderId="32" xfId="0" applyBorder="1" applyAlignment="1">
      <alignment horizontal="left" vertical="top"/>
    </xf>
    <xf numFmtId="0" fontId="0" fillId="0" borderId="11" xfId="0" applyBorder="1" applyAlignment="1">
      <alignment horizontal="left" vertical="center"/>
    </xf>
    <xf numFmtId="0" fontId="0" fillId="0" borderId="11" xfId="0" applyBorder="1" applyAlignment="1">
      <alignment horizontal="left" vertical="center" wrapText="1"/>
    </xf>
    <xf numFmtId="0" fontId="0" fillId="0" borderId="31" xfId="0" applyBorder="1" applyAlignment="1">
      <alignment horizontal="left" vertical="center"/>
    </xf>
    <xf numFmtId="0" fontId="0" fillId="0" borderId="32" xfId="0" applyBorder="1" applyAlignment="1">
      <alignment horizontal="left" vertical="center"/>
    </xf>
    <xf numFmtId="0" fontId="0" fillId="0" borderId="22" xfId="0" applyBorder="1" applyAlignment="1">
      <alignment horizontal="left" vertical="top"/>
    </xf>
    <xf numFmtId="0" fontId="0" fillId="0" borderId="33" xfId="0" applyBorder="1" applyAlignment="1">
      <alignment horizontal="left" vertical="top"/>
    </xf>
    <xf numFmtId="0" fontId="0" fillId="0" borderId="45" xfId="0" applyBorder="1" applyAlignment="1">
      <alignment horizontal="left" vertical="top"/>
    </xf>
    <xf numFmtId="0" fontId="0" fillId="0" borderId="44" xfId="0" applyBorder="1" applyAlignment="1">
      <alignment horizontal="left" vertical="top"/>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8"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43" xfId="0" applyBorder="1" applyAlignment="1">
      <alignment horizontal="left" vertical="top"/>
    </xf>
    <xf numFmtId="0" fontId="0" fillId="0" borderId="8" xfId="0" applyBorder="1" applyAlignment="1">
      <alignment horizontal="left" vertical="top"/>
    </xf>
    <xf numFmtId="0" fontId="0" fillId="0" borderId="10" xfId="0" applyBorder="1" applyAlignment="1">
      <alignment horizontal="left" vertical="top"/>
    </xf>
  </cellXfs>
  <cellStyles count="1">
    <cellStyle name="Normal" xfId="0" builtinId="0"/>
  </cellStyles>
  <dxfs count="10">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9C0006"/>
      </font>
      <fill>
        <patternFill>
          <bgColor rgb="FFFFC7CE"/>
        </patternFill>
      </fill>
    </dxf>
    <dxf>
      <fill>
        <patternFill>
          <bgColor theme="3" tint="0.39994506668294322"/>
        </patternFill>
      </fill>
    </dxf>
    <dxf>
      <font>
        <color rgb="FF9C0006"/>
      </font>
      <fill>
        <patternFill>
          <bgColor rgb="FFFFC7CE"/>
        </patternFill>
      </fill>
    </dxf>
    <dxf>
      <fill>
        <patternFill>
          <bgColor theme="3" tint="0.39994506668294322"/>
        </patternFill>
      </fill>
    </dxf>
    <dxf>
      <font>
        <color rgb="FF9C0006"/>
      </font>
      <fill>
        <patternFill>
          <bgColor rgb="FFFFC7CE"/>
        </patternFill>
      </fill>
    </dxf>
    <dxf>
      <fill>
        <patternFill>
          <bgColor theme="3"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H$12" lockText="1" noThreeD="1"/>
</file>

<file path=xl/ctrlProps/ctrlProp2.xml><?xml version="1.0" encoding="utf-8"?>
<formControlPr xmlns="http://schemas.microsoft.com/office/spreadsheetml/2009/9/main" objectType="CheckBox" fmlaLink="$H$13" lockText="1" noThreeD="1"/>
</file>

<file path=xl/ctrlProps/ctrlProp3.xml><?xml version="1.0" encoding="utf-8"?>
<formControlPr xmlns="http://schemas.microsoft.com/office/spreadsheetml/2009/9/main" objectType="CheckBox" fmlaLink="$H$14" lockText="1" noThreeD="1"/>
</file>

<file path=xl/ctrlProps/ctrlProp4.xml><?xml version="1.0" encoding="utf-8"?>
<formControlPr xmlns="http://schemas.microsoft.com/office/spreadsheetml/2009/9/main" objectType="CheckBox" fmlaLink="$H$15" lockText="1" noThreeD="1"/>
</file>

<file path=xl/ctrlProps/ctrlProp5.xml><?xml version="1.0" encoding="utf-8"?>
<formControlPr xmlns="http://schemas.microsoft.com/office/spreadsheetml/2009/9/main" objectType="CheckBox" fmlaLink="$H$16" lockText="1" noThreeD="1"/>
</file>

<file path=xl/ctrlProps/ctrlProp6.xml><?xml version="1.0" encoding="utf-8"?>
<formControlPr xmlns="http://schemas.microsoft.com/office/spreadsheetml/2009/9/main" objectType="CheckBox" fmlaLink="$H$17" lockText="1" noThreeD="1"/>
</file>

<file path=xl/ctrlProps/ctrlProp7.xml><?xml version="1.0" encoding="utf-8"?>
<formControlPr xmlns="http://schemas.microsoft.com/office/spreadsheetml/2009/9/main" objectType="CheckBox" fmlaLink="$H$18" lockText="1" noThreeD="1"/>
</file>

<file path=xl/ctrlProps/ctrlProp8.xml><?xml version="1.0" encoding="utf-8"?>
<formControlPr xmlns="http://schemas.microsoft.com/office/spreadsheetml/2009/9/main" objectType="CheckBox" fmlaLink="$H$19" lockText="1" noThreeD="1"/>
</file>

<file path=xl/ctrlProps/ctrlProp9.xml><?xml version="1.0" encoding="utf-8"?>
<formControlPr xmlns="http://schemas.microsoft.com/office/spreadsheetml/2009/9/main" objectType="CheckBox" fmlaLink="$H$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87086</xdr:colOff>
          <xdr:row>10</xdr:row>
          <xdr:rowOff>174171</xdr:rowOff>
        </xdr:from>
        <xdr:to>
          <xdr:col>5</xdr:col>
          <xdr:colOff>440871</xdr:colOff>
          <xdr:row>12</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250371</xdr:colOff>
          <xdr:row>12</xdr:row>
          <xdr:rowOff>87086</xdr:rowOff>
        </xdr:from>
        <xdr:to>
          <xdr:col>6</xdr:col>
          <xdr:colOff>21771</xdr:colOff>
          <xdr:row>13</xdr:row>
          <xdr:rowOff>174171</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288471</xdr:colOff>
          <xdr:row>15</xdr:row>
          <xdr:rowOff>76200</xdr:rowOff>
        </xdr:from>
        <xdr:to>
          <xdr:col>6</xdr:col>
          <xdr:colOff>190500</xdr:colOff>
          <xdr:row>16</xdr:row>
          <xdr:rowOff>179614</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4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293914</xdr:colOff>
          <xdr:row>17</xdr:row>
          <xdr:rowOff>136071</xdr:rowOff>
        </xdr:from>
        <xdr:to>
          <xdr:col>6</xdr:col>
          <xdr:colOff>484414</xdr:colOff>
          <xdr:row>18</xdr:row>
          <xdr:rowOff>152400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4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GB" sz="800" b="0" i="0" u="none" strike="noStrike" baseline="0">
                  <a:solidFill>
                    <a:srgbClr val="000000"/>
                  </a:solidFill>
                  <a:latin typeface="Segoe UI"/>
                  <a:cs typeface="Segoe UI"/>
                </a:rPr>
                <a:t>Check Box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20</xdr:row>
          <xdr:rowOff>87086</xdr:rowOff>
        </xdr:from>
        <xdr:to>
          <xdr:col>6</xdr:col>
          <xdr:colOff>533400</xdr:colOff>
          <xdr:row>21</xdr:row>
          <xdr:rowOff>103414</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4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GB" sz="800" b="0" i="0" u="none" strike="noStrike" baseline="0">
                  <a:solidFill>
                    <a:srgbClr val="000000"/>
                  </a:solidFill>
                  <a:latin typeface="Segoe UI"/>
                  <a:cs typeface="Segoe UI"/>
                </a:rPr>
                <a:t>Check Box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370114</xdr:colOff>
          <xdr:row>23</xdr:row>
          <xdr:rowOff>48986</xdr:rowOff>
        </xdr:from>
        <xdr:to>
          <xdr:col>6</xdr:col>
          <xdr:colOff>560614</xdr:colOff>
          <xdr:row>24</xdr:row>
          <xdr:rowOff>65314</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4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GB" sz="800" b="0" i="0" u="none" strike="noStrike" baseline="0">
                  <a:solidFill>
                    <a:srgbClr val="000000"/>
                  </a:solidFill>
                  <a:latin typeface="Segoe UI"/>
                  <a:cs typeface="Segoe UI"/>
                </a:rPr>
                <a:t>Check Box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364671</xdr:colOff>
          <xdr:row>25</xdr:row>
          <xdr:rowOff>65314</xdr:rowOff>
        </xdr:from>
        <xdr:to>
          <xdr:col>6</xdr:col>
          <xdr:colOff>555171</xdr:colOff>
          <xdr:row>26</xdr:row>
          <xdr:rowOff>87086</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4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GB" sz="800" b="0" i="0" u="none" strike="noStrike" baseline="0">
                  <a:solidFill>
                    <a:srgbClr val="000000"/>
                  </a:solidFill>
                  <a:latin typeface="Segoe UI"/>
                  <a:cs typeface="Segoe UI"/>
                </a:rPr>
                <a:t>Check Box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408214</xdr:colOff>
          <xdr:row>27</xdr:row>
          <xdr:rowOff>76200</xdr:rowOff>
        </xdr:from>
        <xdr:to>
          <xdr:col>6</xdr:col>
          <xdr:colOff>598714</xdr:colOff>
          <xdr:row>28</xdr:row>
          <xdr:rowOff>97971</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4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GB" sz="800" b="0" i="0" u="none" strike="noStrike" baseline="0">
                  <a:solidFill>
                    <a:srgbClr val="000000"/>
                  </a:solidFill>
                  <a:latin typeface="Segoe UI"/>
                  <a:cs typeface="Segoe UI"/>
                </a:rPr>
                <a:t>Check Box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326571</xdr:colOff>
          <xdr:row>29</xdr:row>
          <xdr:rowOff>65314</xdr:rowOff>
        </xdr:from>
        <xdr:to>
          <xdr:col>6</xdr:col>
          <xdr:colOff>571500</xdr:colOff>
          <xdr:row>30</xdr:row>
          <xdr:rowOff>87086</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4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GB" sz="800" b="0" i="0" u="none" strike="noStrike" baseline="0">
                  <a:solidFill>
                    <a:srgbClr val="000000"/>
                  </a:solidFill>
                  <a:latin typeface="Segoe UI"/>
                  <a:cs typeface="Segoe UI"/>
                </a:rPr>
                <a:t>Check Box 10</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Project%20Centre\Project-BST\1000002542%20Medway%20-%20Strood%20Town%20Centre\4.%20Technical%20Documents\5%20Traffic%20Data\Sept%202015%20Data%20Incoming\LON-2297%20Strood%20ATC%20Report%20-%20Sep%202015%20-%20%7bSites%201-6%7d%20v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ussell.taylor/AppData/Local/Microsoft/Windows/INetCache/Content.Outlook/RBY3FVB3/Copy%20of%20Lighting%20class%20selection%2017%202%202020%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ffsets"/>
      <sheetName val="Data"/>
      <sheetName val="PictureList"/>
      <sheetName val="Menu"/>
      <sheetName val="Volume Summary"/>
      <sheetName val="Vol Sum 30 Min"/>
      <sheetName val="Vol Sum 60 Min"/>
      <sheetName val="Class Summary"/>
      <sheetName val="ARX Class Summary"/>
      <sheetName val="Speed Summary"/>
      <sheetName val="Vol Graph"/>
      <sheetName val="ARX Key"/>
      <sheetName val="Site Plans"/>
    </sheetNames>
    <sheetDataSet>
      <sheetData sheetId="0" refreshError="1"/>
      <sheetData sheetId="1" refreshError="1"/>
      <sheetData sheetId="2">
        <row r="1">
          <cell r="A1" t="str">
            <v>"Select Site…"</v>
          </cell>
        </row>
        <row r="2">
          <cell r="A2" t="str">
            <v>1. High Street - 51.3941668, 0.497778</v>
          </cell>
          <cell r="C2"/>
        </row>
        <row r="3">
          <cell r="A3" t="str">
            <v>2. High Street - 51.394236, 0497867</v>
          </cell>
        </row>
        <row r="4">
          <cell r="A4" t="str">
            <v>3. Commercial Road - 51.394906, 0.494246</v>
          </cell>
        </row>
        <row r="5">
          <cell r="A5" t="str">
            <v>4. Knight Road - 51.394635, 0.4931991</v>
          </cell>
        </row>
        <row r="6">
          <cell r="A6" t="str">
            <v>5. Commercial Road - 51.394615, 0.4919664</v>
          </cell>
        </row>
        <row r="7">
          <cell r="A7" t="str">
            <v>6. Cuxton Road - 51.395269, 0.490481</v>
          </cell>
        </row>
        <row r="8">
          <cell r="A8">
            <v>0</v>
          </cell>
        </row>
        <row r="9">
          <cell r="A9">
            <v>0</v>
          </cell>
        </row>
        <row r="10">
          <cell r="A10">
            <v>0</v>
          </cell>
        </row>
        <row r="11">
          <cell r="A11">
            <v>0</v>
          </cell>
        </row>
        <row r="12">
          <cell r="A12">
            <v>0</v>
          </cell>
        </row>
        <row r="13">
          <cell r="A13">
            <v>0</v>
          </cell>
        </row>
        <row r="14">
          <cell r="A14">
            <v>0</v>
          </cell>
        </row>
        <row r="15">
          <cell r="A15">
            <v>0</v>
          </cell>
        </row>
        <row r="16">
          <cell r="A16">
            <v>0</v>
          </cell>
        </row>
        <row r="17">
          <cell r="A17">
            <v>0</v>
          </cell>
        </row>
        <row r="18">
          <cell r="A18">
            <v>0</v>
          </cell>
        </row>
        <row r="19">
          <cell r="A19">
            <v>0</v>
          </cell>
        </row>
        <row r="20">
          <cell r="A20">
            <v>0</v>
          </cell>
        </row>
        <row r="21">
          <cell r="A21">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2">
          <cell r="E12" t="str">
            <v>3. Commercial Road - 51.394906, 0.494246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lection of M Class (C Class)"/>
      <sheetName val="Sheet1"/>
      <sheetName val="Background Stuff"/>
      <sheetName val="Selection P class"/>
    </sheetNames>
    <sheetDataSet>
      <sheetData sheetId="0"/>
      <sheetData sheetId="1"/>
      <sheetData sheetId="2">
        <row r="6">
          <cell r="A6" t="str">
            <v>Please select</v>
          </cell>
        </row>
      </sheetData>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11"/>
  <sheetViews>
    <sheetView tabSelected="1" zoomScale="43" zoomScaleNormal="75" workbookViewId="0">
      <selection activeCell="I2" sqref="I2"/>
    </sheetView>
  </sheetViews>
  <sheetFormatPr defaultColWidth="9.15234375" defaultRowHeight="18.45" x14ac:dyDescent="0.4"/>
  <cols>
    <col min="1" max="1" width="9.15234375" style="113"/>
    <col min="2" max="2" width="106.15234375" style="47" customWidth="1"/>
    <col min="3" max="3" width="23.3828125" style="47" customWidth="1"/>
    <col min="4" max="5" width="51" style="47" customWidth="1"/>
    <col min="6" max="6" width="17.3828125" style="47" customWidth="1"/>
    <col min="7" max="16384" width="9.15234375" style="47"/>
  </cols>
  <sheetData>
    <row r="1" spans="1:6" ht="65.25" customHeight="1" x14ac:dyDescent="0.4">
      <c r="B1" s="148" t="s">
        <v>229</v>
      </c>
      <c r="C1" s="161" t="s">
        <v>228</v>
      </c>
      <c r="D1" s="161"/>
      <c r="E1" s="161"/>
      <c r="F1" s="161"/>
    </row>
    <row r="2" spans="1:6" ht="76.5" customHeight="1" x14ac:dyDescent="0.4">
      <c r="B2" s="148" t="s">
        <v>227</v>
      </c>
      <c r="C2" s="162" t="s">
        <v>234</v>
      </c>
      <c r="D2" s="163"/>
      <c r="E2" s="163"/>
      <c r="F2" s="164"/>
    </row>
    <row r="3" spans="1:6" x14ac:dyDescent="0.4">
      <c r="B3" s="147"/>
      <c r="C3" s="165" t="s">
        <v>226</v>
      </c>
      <c r="D3" s="165"/>
      <c r="E3" s="166" t="s">
        <v>225</v>
      </c>
      <c r="F3" s="166"/>
    </row>
    <row r="4" spans="1:6" ht="88.3" x14ac:dyDescent="0.4">
      <c r="A4" s="146" t="s">
        <v>224</v>
      </c>
      <c r="B4" s="145"/>
      <c r="C4" s="144" t="s">
        <v>223</v>
      </c>
      <c r="D4" s="144" t="s">
        <v>85</v>
      </c>
      <c r="E4" s="143" t="s">
        <v>85</v>
      </c>
      <c r="F4" s="143" t="s">
        <v>222</v>
      </c>
    </row>
    <row r="5" spans="1:6" ht="33" customHeight="1" x14ac:dyDescent="0.4">
      <c r="A5" s="113" t="s">
        <v>170</v>
      </c>
      <c r="B5" s="128" t="s">
        <v>221</v>
      </c>
      <c r="C5" s="127"/>
      <c r="D5" s="126"/>
      <c r="E5" s="126"/>
      <c r="F5" s="125"/>
    </row>
    <row r="6" spans="1:6" ht="33" customHeight="1" x14ac:dyDescent="0.4">
      <c r="A6" s="113" t="s">
        <v>115</v>
      </c>
      <c r="B6" s="132" t="s">
        <v>220</v>
      </c>
      <c r="C6" s="131"/>
      <c r="D6" s="130"/>
      <c r="E6" s="129"/>
      <c r="F6" s="129"/>
    </row>
    <row r="7" spans="1:6" ht="33" customHeight="1" x14ac:dyDescent="0.4">
      <c r="A7" s="113">
        <v>2.2000000000000002</v>
      </c>
      <c r="B7" s="132" t="s">
        <v>219</v>
      </c>
      <c r="C7" s="131"/>
      <c r="D7" s="130"/>
      <c r="E7" s="129"/>
      <c r="F7" s="129"/>
    </row>
    <row r="8" spans="1:6" ht="33" customHeight="1" x14ac:dyDescent="0.4">
      <c r="A8" s="113">
        <v>4.7</v>
      </c>
      <c r="B8" s="132" t="s">
        <v>218</v>
      </c>
      <c r="C8" s="131"/>
      <c r="D8" s="130"/>
      <c r="E8" s="129"/>
      <c r="F8" s="129"/>
    </row>
    <row r="9" spans="1:6" ht="33" customHeight="1" x14ac:dyDescent="0.4">
      <c r="A9" s="113" t="s">
        <v>141</v>
      </c>
      <c r="B9" s="132" t="s">
        <v>217</v>
      </c>
      <c r="C9" s="131"/>
      <c r="D9" s="130"/>
      <c r="E9" s="129"/>
      <c r="F9" s="129"/>
    </row>
    <row r="10" spans="1:6" ht="33" customHeight="1" x14ac:dyDescent="0.4">
      <c r="A10" s="113" t="s">
        <v>170</v>
      </c>
      <c r="B10" s="152" t="s">
        <v>231</v>
      </c>
      <c r="C10" s="131"/>
      <c r="D10" s="130"/>
      <c r="E10" s="129"/>
      <c r="F10" s="129"/>
    </row>
    <row r="11" spans="1:6" ht="33" customHeight="1" x14ac:dyDescent="0.4">
      <c r="A11" s="113" t="s">
        <v>208</v>
      </c>
      <c r="B11" s="153" t="s">
        <v>230</v>
      </c>
      <c r="C11" s="138"/>
      <c r="D11" s="149"/>
      <c r="E11" s="150"/>
      <c r="F11" s="151"/>
    </row>
    <row r="12" spans="1:6" ht="33" customHeight="1" x14ac:dyDescent="0.4">
      <c r="A12" s="113" t="s">
        <v>170</v>
      </c>
      <c r="B12" s="128" t="s">
        <v>216</v>
      </c>
      <c r="C12" s="127"/>
      <c r="D12" s="126"/>
      <c r="E12" s="126"/>
      <c r="F12" s="125"/>
    </row>
    <row r="13" spans="1:6" ht="33" customHeight="1" x14ac:dyDescent="0.4">
      <c r="A13" s="113" t="s">
        <v>170</v>
      </c>
      <c r="B13" s="132" t="s">
        <v>215</v>
      </c>
      <c r="C13" s="131"/>
      <c r="D13" s="130"/>
      <c r="E13" s="129"/>
      <c r="F13" s="129"/>
    </row>
    <row r="14" spans="1:6" ht="33" customHeight="1" x14ac:dyDescent="0.4">
      <c r="A14" s="113" t="s">
        <v>170</v>
      </c>
      <c r="B14" s="132" t="s">
        <v>214</v>
      </c>
      <c r="C14" s="131"/>
      <c r="D14" s="130"/>
      <c r="E14" s="129"/>
      <c r="F14" s="129"/>
    </row>
    <row r="15" spans="1:6" ht="33" customHeight="1" x14ac:dyDescent="0.4">
      <c r="A15" s="113">
        <v>2.1</v>
      </c>
      <c r="B15" s="141" t="s">
        <v>213</v>
      </c>
      <c r="C15" s="131"/>
      <c r="D15" s="130"/>
      <c r="E15" s="129"/>
      <c r="F15" s="129"/>
    </row>
    <row r="16" spans="1:6" ht="33" customHeight="1" x14ac:dyDescent="0.4">
      <c r="A16" s="113" t="s">
        <v>211</v>
      </c>
      <c r="B16" s="141" t="s">
        <v>212</v>
      </c>
      <c r="C16" s="131"/>
      <c r="D16" s="130"/>
      <c r="E16" s="129"/>
      <c r="F16" s="129"/>
    </row>
    <row r="17" spans="1:6" ht="33" customHeight="1" x14ac:dyDescent="0.4">
      <c r="A17" s="113" t="s">
        <v>211</v>
      </c>
      <c r="B17" s="141" t="s">
        <v>210</v>
      </c>
      <c r="C17" s="131"/>
      <c r="D17" s="130"/>
      <c r="E17" s="129"/>
      <c r="F17" s="129"/>
    </row>
    <row r="18" spans="1:6" ht="33" customHeight="1" x14ac:dyDescent="0.4">
      <c r="A18" s="113">
        <v>22.3</v>
      </c>
      <c r="B18" s="142" t="s">
        <v>209</v>
      </c>
      <c r="C18" s="131"/>
      <c r="D18" s="130"/>
      <c r="E18" s="129"/>
      <c r="F18" s="129"/>
    </row>
    <row r="19" spans="1:6" ht="33" customHeight="1" x14ac:dyDescent="0.4">
      <c r="A19" s="113" t="s">
        <v>208</v>
      </c>
      <c r="B19" s="141" t="s">
        <v>207</v>
      </c>
      <c r="C19" s="131"/>
      <c r="D19" s="130"/>
      <c r="E19" s="129"/>
      <c r="F19" s="129"/>
    </row>
    <row r="20" spans="1:6" ht="33" customHeight="1" x14ac:dyDescent="0.4">
      <c r="A20" s="113" t="s">
        <v>126</v>
      </c>
      <c r="B20" s="141" t="s">
        <v>206</v>
      </c>
      <c r="C20" s="131"/>
      <c r="D20" s="130"/>
      <c r="E20" s="129"/>
      <c r="F20" s="129"/>
    </row>
    <row r="21" spans="1:6" ht="33" customHeight="1" x14ac:dyDescent="0.4">
      <c r="A21" s="113">
        <v>4.2</v>
      </c>
      <c r="B21" s="141" t="s">
        <v>205</v>
      </c>
      <c r="C21" s="131"/>
      <c r="D21" s="130"/>
      <c r="E21" s="129"/>
      <c r="F21" s="129"/>
    </row>
    <row r="22" spans="1:6" ht="33" customHeight="1" x14ac:dyDescent="0.4">
      <c r="A22" s="113" t="s">
        <v>115</v>
      </c>
      <c r="B22" s="141" t="s">
        <v>204</v>
      </c>
      <c r="C22" s="131"/>
      <c r="D22" s="130"/>
      <c r="E22" s="129"/>
      <c r="F22" s="129"/>
    </row>
    <row r="23" spans="1:6" ht="33" customHeight="1" x14ac:dyDescent="0.4">
      <c r="A23" s="113">
        <v>22.3</v>
      </c>
      <c r="B23" s="141" t="s">
        <v>203</v>
      </c>
      <c r="C23" s="131"/>
      <c r="D23" s="130"/>
      <c r="E23" s="129"/>
      <c r="F23" s="129"/>
    </row>
    <row r="24" spans="1:6" ht="33" customHeight="1" x14ac:dyDescent="0.4">
      <c r="A24" s="113">
        <v>4.5</v>
      </c>
      <c r="B24" s="141" t="s">
        <v>202</v>
      </c>
      <c r="C24" s="131"/>
      <c r="D24" s="130"/>
      <c r="E24" s="129"/>
      <c r="F24" s="129"/>
    </row>
    <row r="25" spans="1:6" ht="33" customHeight="1" x14ac:dyDescent="0.4">
      <c r="B25" s="141" t="s">
        <v>201</v>
      </c>
      <c r="C25" s="131"/>
      <c r="D25" s="130"/>
      <c r="E25" s="129"/>
      <c r="F25" s="129"/>
    </row>
    <row r="26" spans="1:6" ht="33" customHeight="1" x14ac:dyDescent="0.4">
      <c r="B26" s="132"/>
      <c r="C26" s="131"/>
      <c r="D26" s="130"/>
      <c r="E26" s="129"/>
      <c r="F26" s="129"/>
    </row>
    <row r="27" spans="1:6" ht="33" customHeight="1" x14ac:dyDescent="0.4">
      <c r="B27" s="132"/>
      <c r="C27" s="131"/>
      <c r="D27" s="130"/>
      <c r="E27" s="129"/>
      <c r="F27" s="129"/>
    </row>
    <row r="28" spans="1:6" ht="33" customHeight="1" x14ac:dyDescent="0.4">
      <c r="B28" s="132"/>
      <c r="C28" s="131"/>
      <c r="D28" s="130"/>
      <c r="E28" s="129"/>
      <c r="F28" s="129"/>
    </row>
    <row r="29" spans="1:6" ht="33" customHeight="1" x14ac:dyDescent="0.4">
      <c r="B29" s="132"/>
      <c r="C29" s="131"/>
      <c r="D29" s="130"/>
      <c r="E29" s="129"/>
      <c r="F29" s="129"/>
    </row>
    <row r="30" spans="1:6" ht="33" customHeight="1" x14ac:dyDescent="0.4">
      <c r="A30" s="113" t="s">
        <v>141</v>
      </c>
      <c r="B30" s="128" t="s">
        <v>200</v>
      </c>
      <c r="C30" s="127"/>
      <c r="D30" s="126"/>
      <c r="E30" s="126"/>
      <c r="F30" s="125"/>
    </row>
    <row r="31" spans="1:6" ht="45" customHeight="1" x14ac:dyDescent="0.4">
      <c r="A31" s="113" t="s">
        <v>126</v>
      </c>
      <c r="B31" s="132" t="s">
        <v>199</v>
      </c>
      <c r="C31" s="131"/>
      <c r="D31" s="131"/>
      <c r="E31" s="129"/>
      <c r="F31" s="129"/>
    </row>
    <row r="32" spans="1:6" ht="45" customHeight="1" x14ac:dyDescent="0.4">
      <c r="A32" s="113" t="s">
        <v>166</v>
      </c>
      <c r="B32" s="132" t="s">
        <v>198</v>
      </c>
      <c r="C32" s="131"/>
      <c r="D32" s="130"/>
      <c r="E32" s="129"/>
      <c r="F32" s="129"/>
    </row>
    <row r="33" spans="1:6" ht="45" customHeight="1" x14ac:dyDescent="0.4">
      <c r="A33" s="113">
        <v>22.1</v>
      </c>
      <c r="B33" s="132" t="s">
        <v>197</v>
      </c>
      <c r="C33" s="131"/>
      <c r="D33" s="130"/>
      <c r="E33" s="129"/>
      <c r="F33" s="129"/>
    </row>
    <row r="34" spans="1:6" ht="45" customHeight="1" x14ac:dyDescent="0.4">
      <c r="A34" s="113" t="s">
        <v>152</v>
      </c>
      <c r="B34" s="132" t="s">
        <v>196</v>
      </c>
      <c r="C34" s="131"/>
      <c r="D34" s="130"/>
      <c r="E34" s="129"/>
      <c r="F34" s="129"/>
    </row>
    <row r="35" spans="1:6" ht="45" customHeight="1" x14ac:dyDescent="0.4">
      <c r="A35" s="113" t="s">
        <v>154</v>
      </c>
      <c r="B35" s="132" t="s">
        <v>195</v>
      </c>
      <c r="C35" s="131"/>
      <c r="D35" s="130"/>
      <c r="E35" s="129"/>
      <c r="F35" s="129"/>
    </row>
    <row r="36" spans="1:6" ht="45" customHeight="1" x14ac:dyDescent="0.4">
      <c r="A36" s="113" t="s">
        <v>194</v>
      </c>
      <c r="B36" s="132" t="s">
        <v>193</v>
      </c>
      <c r="C36" s="131"/>
      <c r="D36" s="130"/>
      <c r="E36" s="129"/>
      <c r="F36" s="129"/>
    </row>
    <row r="37" spans="1:6" ht="45" customHeight="1" x14ac:dyDescent="0.4">
      <c r="A37" s="113" t="s">
        <v>192</v>
      </c>
      <c r="B37" s="132" t="s">
        <v>191</v>
      </c>
      <c r="C37" s="131"/>
      <c r="D37" s="130"/>
      <c r="E37" s="129"/>
      <c r="F37" s="129"/>
    </row>
    <row r="38" spans="1:6" ht="45" customHeight="1" x14ac:dyDescent="0.4">
      <c r="A38" s="113" t="s">
        <v>190</v>
      </c>
      <c r="B38" s="132" t="s">
        <v>189</v>
      </c>
      <c r="C38" s="131"/>
      <c r="D38" s="130"/>
      <c r="E38" s="129"/>
      <c r="F38" s="129"/>
    </row>
    <row r="39" spans="1:6" ht="45" customHeight="1" x14ac:dyDescent="0.4">
      <c r="A39" s="113">
        <v>22.1</v>
      </c>
      <c r="B39" s="132" t="s">
        <v>188</v>
      </c>
      <c r="C39" s="131"/>
      <c r="D39" s="130"/>
      <c r="E39" s="129"/>
      <c r="F39" s="129"/>
    </row>
    <row r="40" spans="1:6" ht="45" customHeight="1" x14ac:dyDescent="0.4">
      <c r="A40" s="113">
        <v>22.4</v>
      </c>
      <c r="B40" s="132" t="s">
        <v>187</v>
      </c>
      <c r="C40" s="131"/>
      <c r="D40" s="130"/>
      <c r="E40" s="129"/>
      <c r="F40" s="129"/>
    </row>
    <row r="41" spans="1:6" ht="45" customHeight="1" x14ac:dyDescent="0.4">
      <c r="A41" s="113">
        <v>22.6</v>
      </c>
      <c r="B41" s="132" t="s">
        <v>186</v>
      </c>
      <c r="C41" s="131"/>
      <c r="D41" s="130"/>
      <c r="E41" s="129"/>
      <c r="F41" s="129"/>
    </row>
    <row r="42" spans="1:6" ht="45" customHeight="1" x14ac:dyDescent="0.4">
      <c r="A42" s="113" t="s">
        <v>115</v>
      </c>
      <c r="B42" s="132" t="s">
        <v>185</v>
      </c>
      <c r="C42" s="131"/>
      <c r="D42" s="130"/>
      <c r="E42" s="129"/>
      <c r="F42" s="129"/>
    </row>
    <row r="43" spans="1:6" ht="45" customHeight="1" x14ac:dyDescent="0.4">
      <c r="A43" s="113" t="s">
        <v>130</v>
      </c>
      <c r="B43" s="132" t="s">
        <v>184</v>
      </c>
      <c r="C43" s="131"/>
      <c r="D43" s="130"/>
      <c r="E43" s="129"/>
      <c r="F43" s="129"/>
    </row>
    <row r="44" spans="1:6" ht="45" customHeight="1" x14ac:dyDescent="0.4">
      <c r="A44" s="113">
        <v>22.9</v>
      </c>
      <c r="B44" s="132" t="s">
        <v>183</v>
      </c>
      <c r="C44" s="138"/>
      <c r="D44" s="137"/>
      <c r="E44" s="136"/>
      <c r="F44" s="136"/>
    </row>
    <row r="45" spans="1:6" ht="45" customHeight="1" x14ac:dyDescent="0.4">
      <c r="A45" s="113" t="s">
        <v>181</v>
      </c>
      <c r="B45" s="140" t="s">
        <v>182</v>
      </c>
      <c r="C45" s="134"/>
      <c r="D45" s="139"/>
      <c r="E45" s="139"/>
      <c r="F45" s="139"/>
    </row>
    <row r="46" spans="1:6" ht="45" customHeight="1" x14ac:dyDescent="0.4">
      <c r="A46" s="113" t="s">
        <v>181</v>
      </c>
      <c r="B46" s="132" t="s">
        <v>180</v>
      </c>
      <c r="C46" s="131"/>
      <c r="D46" s="130"/>
      <c r="E46" s="129"/>
      <c r="F46" s="129"/>
    </row>
    <row r="47" spans="1:6" ht="45" customHeight="1" x14ac:dyDescent="0.4">
      <c r="A47" s="113">
        <v>14.1</v>
      </c>
      <c r="B47" s="132" t="s">
        <v>179</v>
      </c>
      <c r="C47" s="131"/>
      <c r="D47" s="130"/>
      <c r="E47" s="129"/>
      <c r="F47" s="129"/>
    </row>
    <row r="48" spans="1:6" ht="45" customHeight="1" x14ac:dyDescent="0.4">
      <c r="A48" s="113">
        <v>22.8</v>
      </c>
      <c r="B48" s="132" t="s">
        <v>178</v>
      </c>
      <c r="C48" s="131"/>
      <c r="D48" s="130"/>
      <c r="E48" s="129"/>
      <c r="F48" s="129"/>
    </row>
    <row r="49" spans="1:6" ht="45" customHeight="1" x14ac:dyDescent="0.4">
      <c r="A49" s="113">
        <v>22.1</v>
      </c>
      <c r="B49" s="132" t="s">
        <v>177</v>
      </c>
      <c r="C49" s="138"/>
      <c r="D49" s="137"/>
      <c r="E49" s="136"/>
      <c r="F49" s="136"/>
    </row>
    <row r="50" spans="1:6" ht="45" customHeight="1" x14ac:dyDescent="0.4">
      <c r="A50" s="113" t="s">
        <v>126</v>
      </c>
      <c r="B50" s="128" t="s">
        <v>176</v>
      </c>
      <c r="C50" s="127"/>
      <c r="D50" s="127"/>
      <c r="E50" s="127"/>
      <c r="F50" s="127"/>
    </row>
    <row r="51" spans="1:6" ht="45" customHeight="1" x14ac:dyDescent="0.4">
      <c r="A51" s="113">
        <v>10.6</v>
      </c>
      <c r="B51" s="132" t="s">
        <v>175</v>
      </c>
      <c r="C51" s="131"/>
      <c r="D51" s="130"/>
      <c r="E51" s="129"/>
      <c r="F51" s="129"/>
    </row>
    <row r="52" spans="1:6" ht="45" customHeight="1" x14ac:dyDescent="0.4">
      <c r="A52" s="113">
        <v>10.7</v>
      </c>
      <c r="B52" s="132" t="s">
        <v>174</v>
      </c>
      <c r="C52" s="131"/>
      <c r="D52" s="130"/>
      <c r="E52" s="129"/>
      <c r="F52" s="129"/>
    </row>
    <row r="53" spans="1:6" ht="45" customHeight="1" x14ac:dyDescent="0.4">
      <c r="A53" s="113" t="s">
        <v>124</v>
      </c>
      <c r="B53" s="132" t="s">
        <v>173</v>
      </c>
      <c r="C53" s="135"/>
      <c r="D53" s="130"/>
      <c r="E53" s="129"/>
      <c r="F53" s="129"/>
    </row>
    <row r="54" spans="1:6" ht="45" customHeight="1" x14ac:dyDescent="0.4">
      <c r="A54" s="113" t="s">
        <v>126</v>
      </c>
      <c r="B54" s="132" t="s">
        <v>172</v>
      </c>
      <c r="C54" s="131"/>
      <c r="D54" s="130"/>
      <c r="E54" s="129"/>
      <c r="F54" s="129"/>
    </row>
    <row r="55" spans="1:6" ht="45" customHeight="1" x14ac:dyDescent="0.4">
      <c r="A55" s="113" t="s">
        <v>126</v>
      </c>
      <c r="B55" s="132" t="s">
        <v>171</v>
      </c>
      <c r="C55" s="131"/>
      <c r="D55" s="130"/>
      <c r="E55" s="129"/>
      <c r="F55" s="129"/>
    </row>
    <row r="56" spans="1:6" ht="45" customHeight="1" x14ac:dyDescent="0.4">
      <c r="A56" s="113" t="s">
        <v>170</v>
      </c>
      <c r="B56" s="132" t="s">
        <v>169</v>
      </c>
      <c r="C56" s="131"/>
      <c r="D56" s="130"/>
      <c r="E56" s="129"/>
      <c r="F56" s="129"/>
    </row>
    <row r="57" spans="1:6" ht="45" customHeight="1" x14ac:dyDescent="0.4">
      <c r="A57" s="113" t="s">
        <v>115</v>
      </c>
      <c r="B57" s="132" t="s">
        <v>168</v>
      </c>
      <c r="C57" s="131"/>
      <c r="D57" s="130"/>
      <c r="E57" s="129"/>
      <c r="F57" s="129"/>
    </row>
    <row r="58" spans="1:6" ht="45" customHeight="1" x14ac:dyDescent="0.4">
      <c r="A58" s="113" t="s">
        <v>130</v>
      </c>
      <c r="B58" s="128" t="s">
        <v>167</v>
      </c>
      <c r="C58" s="127"/>
      <c r="D58" s="127"/>
      <c r="E58" s="127"/>
      <c r="F58" s="127"/>
    </row>
    <row r="59" spans="1:6" ht="45" customHeight="1" x14ac:dyDescent="0.4">
      <c r="A59" s="113" t="s">
        <v>166</v>
      </c>
      <c r="B59" s="132" t="s">
        <v>165</v>
      </c>
      <c r="C59" s="131"/>
      <c r="D59" s="130"/>
      <c r="E59" s="129"/>
      <c r="F59" s="129"/>
    </row>
    <row r="60" spans="1:6" ht="45" customHeight="1" x14ac:dyDescent="0.4">
      <c r="A60" s="113" t="s">
        <v>115</v>
      </c>
      <c r="B60" s="132" t="s">
        <v>164</v>
      </c>
      <c r="C60" s="131"/>
      <c r="D60" s="130"/>
      <c r="E60" s="129"/>
      <c r="F60" s="129"/>
    </row>
    <row r="61" spans="1:6" ht="45" customHeight="1" x14ac:dyDescent="0.4">
      <c r="A61" s="113" t="s">
        <v>115</v>
      </c>
      <c r="B61" s="132" t="s">
        <v>163</v>
      </c>
      <c r="C61" s="131"/>
      <c r="D61" s="130"/>
      <c r="E61" s="129"/>
      <c r="F61" s="129"/>
    </row>
    <row r="62" spans="1:6" ht="45" customHeight="1" x14ac:dyDescent="0.4">
      <c r="A62" s="113" t="s">
        <v>115</v>
      </c>
      <c r="B62" s="132" t="s">
        <v>162</v>
      </c>
      <c r="C62" s="131"/>
      <c r="D62" s="130"/>
      <c r="E62" s="129"/>
      <c r="F62" s="129"/>
    </row>
    <row r="63" spans="1:6" ht="45" customHeight="1" x14ac:dyDescent="0.4">
      <c r="A63" s="113" t="s">
        <v>161</v>
      </c>
      <c r="B63" s="132" t="s">
        <v>160</v>
      </c>
      <c r="C63" s="131"/>
      <c r="D63" s="130"/>
      <c r="E63" s="129"/>
      <c r="F63" s="129"/>
    </row>
    <row r="64" spans="1:6" ht="45" customHeight="1" x14ac:dyDescent="0.4">
      <c r="A64" s="113" t="s">
        <v>159</v>
      </c>
      <c r="B64" s="132" t="s">
        <v>158</v>
      </c>
      <c r="C64" s="131"/>
      <c r="D64" s="130"/>
      <c r="E64" s="129"/>
      <c r="F64" s="129"/>
    </row>
    <row r="65" spans="1:6" ht="45" customHeight="1" x14ac:dyDescent="0.4">
      <c r="A65" s="113" t="s">
        <v>157</v>
      </c>
      <c r="B65" s="132" t="s">
        <v>156</v>
      </c>
      <c r="C65" s="131"/>
      <c r="D65" s="130"/>
      <c r="E65" s="129"/>
      <c r="F65" s="129"/>
    </row>
    <row r="66" spans="1:6" ht="45" customHeight="1" x14ac:dyDescent="0.4">
      <c r="A66" s="113" t="s">
        <v>115</v>
      </c>
      <c r="B66" s="132" t="s">
        <v>155</v>
      </c>
      <c r="C66" s="131"/>
      <c r="D66" s="130"/>
      <c r="E66" s="129"/>
      <c r="F66" s="129"/>
    </row>
    <row r="67" spans="1:6" ht="45" customHeight="1" x14ac:dyDescent="0.4">
      <c r="A67" s="113" t="s">
        <v>154</v>
      </c>
      <c r="B67" s="132" t="s">
        <v>153</v>
      </c>
      <c r="C67" s="131"/>
      <c r="D67" s="130"/>
      <c r="E67" s="129"/>
      <c r="F67" s="129"/>
    </row>
    <row r="68" spans="1:6" ht="45" customHeight="1" x14ac:dyDescent="0.4">
      <c r="A68" s="113" t="s">
        <v>152</v>
      </c>
      <c r="B68" s="132" t="s">
        <v>151</v>
      </c>
      <c r="C68" s="131"/>
      <c r="D68" s="130"/>
      <c r="E68" s="129"/>
      <c r="F68" s="129"/>
    </row>
    <row r="69" spans="1:6" ht="45" customHeight="1" x14ac:dyDescent="0.4">
      <c r="A69" s="113" t="s">
        <v>150</v>
      </c>
      <c r="B69" s="132" t="s">
        <v>149</v>
      </c>
      <c r="C69" s="131"/>
      <c r="D69" s="130"/>
      <c r="E69" s="129"/>
      <c r="F69" s="129"/>
    </row>
    <row r="70" spans="1:6" ht="45" customHeight="1" x14ac:dyDescent="0.4">
      <c r="A70" s="113" t="s">
        <v>144</v>
      </c>
      <c r="B70" s="134" t="s">
        <v>148</v>
      </c>
      <c r="C70" s="131"/>
      <c r="D70" s="130"/>
      <c r="E70" s="129"/>
      <c r="F70" s="129"/>
    </row>
    <row r="71" spans="1:6" ht="45" customHeight="1" x14ac:dyDescent="0.4">
      <c r="A71" s="113">
        <v>22.5</v>
      </c>
      <c r="B71" s="132" t="s">
        <v>147</v>
      </c>
      <c r="C71" s="131"/>
      <c r="D71" s="130"/>
      <c r="E71" s="129"/>
      <c r="F71" s="129"/>
    </row>
    <row r="72" spans="1:6" ht="45" customHeight="1" x14ac:dyDescent="0.4">
      <c r="A72" s="113" t="s">
        <v>144</v>
      </c>
      <c r="B72" s="132" t="s">
        <v>146</v>
      </c>
      <c r="C72" s="131"/>
      <c r="D72" s="130"/>
      <c r="E72" s="129"/>
      <c r="F72" s="129"/>
    </row>
    <row r="73" spans="1:6" ht="45" customHeight="1" x14ac:dyDescent="0.4">
      <c r="A73" s="113" t="s">
        <v>144</v>
      </c>
      <c r="B73" s="132" t="s">
        <v>145</v>
      </c>
      <c r="C73" s="131"/>
      <c r="D73" s="130"/>
      <c r="E73" s="129"/>
      <c r="F73" s="129"/>
    </row>
    <row r="74" spans="1:6" ht="45" customHeight="1" x14ac:dyDescent="0.4">
      <c r="A74" s="113" t="s">
        <v>144</v>
      </c>
      <c r="B74" s="132" t="s">
        <v>143</v>
      </c>
      <c r="C74" s="131"/>
      <c r="D74" s="130"/>
      <c r="E74" s="129"/>
      <c r="F74" s="129"/>
    </row>
    <row r="75" spans="1:6" ht="45" customHeight="1" x14ac:dyDescent="0.4">
      <c r="B75" s="128" t="s">
        <v>142</v>
      </c>
      <c r="C75" s="128"/>
      <c r="D75" s="128"/>
      <c r="E75" s="128"/>
      <c r="F75" s="128"/>
    </row>
    <row r="76" spans="1:6" ht="45" customHeight="1" x14ac:dyDescent="0.4">
      <c r="A76" s="113" t="s">
        <v>141</v>
      </c>
      <c r="B76" s="132" t="s">
        <v>140</v>
      </c>
      <c r="C76" s="131"/>
      <c r="D76" s="130"/>
      <c r="E76" s="129"/>
      <c r="F76" s="129"/>
    </row>
    <row r="77" spans="1:6" ht="45" customHeight="1" x14ac:dyDescent="0.4">
      <c r="A77" s="113" t="s">
        <v>126</v>
      </c>
      <c r="B77" s="133" t="s">
        <v>139</v>
      </c>
      <c r="C77" s="131"/>
      <c r="D77" s="130"/>
      <c r="E77" s="129"/>
      <c r="F77" s="129"/>
    </row>
    <row r="78" spans="1:6" ht="45" customHeight="1" x14ac:dyDescent="0.4">
      <c r="A78" s="113" t="s">
        <v>136</v>
      </c>
      <c r="B78" s="133" t="s">
        <v>138</v>
      </c>
      <c r="C78" s="131"/>
      <c r="D78" s="130"/>
      <c r="E78" s="129"/>
      <c r="F78" s="129"/>
    </row>
    <row r="79" spans="1:6" ht="45" customHeight="1" x14ac:dyDescent="0.4">
      <c r="A79" s="113" t="s">
        <v>136</v>
      </c>
      <c r="B79" s="133" t="s">
        <v>137</v>
      </c>
      <c r="C79" s="131"/>
      <c r="D79" s="130"/>
      <c r="E79" s="129"/>
      <c r="F79" s="129"/>
    </row>
    <row r="80" spans="1:6" ht="45" customHeight="1" x14ac:dyDescent="0.4">
      <c r="A80" s="113" t="s">
        <v>136</v>
      </c>
      <c r="B80" s="133" t="s">
        <v>135</v>
      </c>
      <c r="C80" s="131"/>
      <c r="D80" s="130"/>
      <c r="E80" s="129"/>
      <c r="F80" s="129"/>
    </row>
    <row r="81" spans="1:6" ht="45" customHeight="1" x14ac:dyDescent="0.4">
      <c r="A81" s="113">
        <v>22.7</v>
      </c>
      <c r="B81" s="133" t="s">
        <v>134</v>
      </c>
      <c r="C81" s="131"/>
      <c r="D81" s="130"/>
      <c r="E81" s="129"/>
      <c r="F81" s="129"/>
    </row>
    <row r="82" spans="1:6" ht="45" customHeight="1" x14ac:dyDescent="0.4">
      <c r="A82" s="113" t="s">
        <v>115</v>
      </c>
      <c r="B82" s="133" t="s">
        <v>133</v>
      </c>
      <c r="C82" s="131"/>
      <c r="D82" s="130"/>
      <c r="E82" s="129"/>
      <c r="F82" s="129"/>
    </row>
    <row r="83" spans="1:6" ht="45" customHeight="1" x14ac:dyDescent="0.4">
      <c r="A83" s="113" t="s">
        <v>130</v>
      </c>
      <c r="B83" s="133" t="s">
        <v>132</v>
      </c>
      <c r="C83" s="131"/>
      <c r="D83" s="130"/>
      <c r="E83" s="129"/>
      <c r="F83" s="129"/>
    </row>
    <row r="84" spans="1:6" ht="45" customHeight="1" x14ac:dyDescent="0.4">
      <c r="A84" s="113">
        <v>10.4</v>
      </c>
      <c r="B84" s="133" t="s">
        <v>131</v>
      </c>
      <c r="C84" s="131"/>
      <c r="D84" s="130"/>
      <c r="E84" s="129"/>
      <c r="F84" s="129"/>
    </row>
    <row r="85" spans="1:6" ht="45" customHeight="1" x14ac:dyDescent="0.4">
      <c r="A85" s="113" t="s">
        <v>130</v>
      </c>
      <c r="B85" s="133" t="s">
        <v>129</v>
      </c>
      <c r="C85" s="131"/>
      <c r="D85" s="130"/>
      <c r="E85" s="129"/>
      <c r="F85" s="129"/>
    </row>
    <row r="86" spans="1:6" ht="45" customHeight="1" x14ac:dyDescent="0.4">
      <c r="A86" s="113" t="s">
        <v>128</v>
      </c>
      <c r="B86" s="133" t="s">
        <v>127</v>
      </c>
      <c r="C86" s="131"/>
      <c r="D86" s="130"/>
      <c r="E86" s="129"/>
      <c r="F86" s="129"/>
    </row>
    <row r="87" spans="1:6" ht="45" customHeight="1" x14ac:dyDescent="0.4">
      <c r="A87" s="113" t="s">
        <v>126</v>
      </c>
      <c r="B87" s="132" t="s">
        <v>125</v>
      </c>
      <c r="C87" s="131"/>
      <c r="D87" s="130"/>
      <c r="E87" s="129"/>
      <c r="F87" s="129"/>
    </row>
    <row r="88" spans="1:6" ht="45" customHeight="1" x14ac:dyDescent="0.4">
      <c r="A88" s="113" t="s">
        <v>124</v>
      </c>
      <c r="B88" s="132" t="s">
        <v>123</v>
      </c>
      <c r="C88" s="131"/>
      <c r="D88" s="130"/>
      <c r="E88" s="129"/>
      <c r="F88" s="129"/>
    </row>
    <row r="89" spans="1:6" ht="45" customHeight="1" x14ac:dyDescent="0.4">
      <c r="A89" s="113" t="s">
        <v>115</v>
      </c>
      <c r="B89" s="133" t="s">
        <v>122</v>
      </c>
      <c r="C89" s="131"/>
      <c r="D89" s="130"/>
      <c r="E89" s="129"/>
      <c r="F89" s="129"/>
    </row>
    <row r="90" spans="1:6" ht="45" customHeight="1" x14ac:dyDescent="0.4">
      <c r="B90" s="128" t="s">
        <v>121</v>
      </c>
      <c r="C90" s="128"/>
      <c r="D90" s="128"/>
      <c r="E90" s="128"/>
      <c r="F90" s="128"/>
    </row>
    <row r="91" spans="1:6" ht="45" customHeight="1" x14ac:dyDescent="0.4">
      <c r="A91" s="113">
        <v>21.3</v>
      </c>
      <c r="B91" s="132" t="s">
        <v>120</v>
      </c>
      <c r="C91" s="131"/>
      <c r="D91" s="130"/>
      <c r="E91" s="129"/>
      <c r="F91" s="129"/>
    </row>
    <row r="92" spans="1:6" ht="45" customHeight="1" x14ac:dyDescent="0.4">
      <c r="A92" s="113" t="s">
        <v>119</v>
      </c>
      <c r="B92" s="132" t="s">
        <v>118</v>
      </c>
      <c r="C92" s="131"/>
      <c r="D92" s="130"/>
      <c r="E92" s="129"/>
      <c r="F92" s="129"/>
    </row>
    <row r="93" spans="1:6" ht="45" customHeight="1" x14ac:dyDescent="0.4">
      <c r="A93" s="113" t="s">
        <v>117</v>
      </c>
      <c r="B93" s="132" t="s">
        <v>116</v>
      </c>
      <c r="C93" s="131"/>
      <c r="D93" s="130"/>
      <c r="E93" s="129"/>
      <c r="F93" s="129"/>
    </row>
    <row r="94" spans="1:6" ht="45" customHeight="1" x14ac:dyDescent="0.4">
      <c r="A94" s="113" t="s">
        <v>115</v>
      </c>
      <c r="B94" s="132" t="s">
        <v>114</v>
      </c>
      <c r="C94" s="131"/>
      <c r="D94" s="130"/>
      <c r="E94" s="129"/>
      <c r="F94" s="129"/>
    </row>
    <row r="95" spans="1:6" x14ac:dyDescent="0.4">
      <c r="B95" s="128" t="s">
        <v>113</v>
      </c>
      <c r="C95" s="128"/>
      <c r="D95" s="128"/>
      <c r="E95" s="128"/>
      <c r="F95" s="128"/>
    </row>
    <row r="96" spans="1:6" x14ac:dyDescent="0.4">
      <c r="B96" s="121"/>
      <c r="C96" s="127" t="s">
        <v>112</v>
      </c>
      <c r="D96" s="126"/>
      <c r="E96" s="126"/>
      <c r="F96" s="125"/>
    </row>
    <row r="97" spans="2:6" x14ac:dyDescent="0.4">
      <c r="B97" s="121"/>
      <c r="C97" s="124"/>
      <c r="D97" s="123"/>
      <c r="E97" s="123"/>
      <c r="F97" s="122"/>
    </row>
    <row r="98" spans="2:6" x14ac:dyDescent="0.4">
      <c r="B98" s="121"/>
      <c r="C98" s="120"/>
      <c r="D98" s="119"/>
      <c r="E98" s="119"/>
      <c r="F98" s="118"/>
    </row>
    <row r="99" spans="2:6" x14ac:dyDescent="0.4">
      <c r="B99" s="121"/>
      <c r="C99" s="120"/>
      <c r="D99" s="119"/>
      <c r="E99" s="119"/>
      <c r="F99" s="118"/>
    </row>
    <row r="100" spans="2:6" x14ac:dyDescent="0.4">
      <c r="B100" s="121"/>
      <c r="C100" s="120"/>
      <c r="D100" s="119"/>
      <c r="E100" s="119"/>
      <c r="F100" s="118"/>
    </row>
    <row r="101" spans="2:6" x14ac:dyDescent="0.4">
      <c r="B101" s="121"/>
      <c r="C101" s="120"/>
      <c r="D101" s="119"/>
      <c r="E101" s="119"/>
      <c r="F101" s="118"/>
    </row>
    <row r="102" spans="2:6" x14ac:dyDescent="0.4">
      <c r="B102" s="121"/>
      <c r="C102" s="120"/>
      <c r="D102" s="119"/>
      <c r="E102" s="119"/>
      <c r="F102" s="118"/>
    </row>
    <row r="103" spans="2:6" x14ac:dyDescent="0.4">
      <c r="B103" s="121"/>
      <c r="C103" s="120"/>
      <c r="D103" s="119"/>
      <c r="E103" s="119"/>
      <c r="F103" s="118"/>
    </row>
    <row r="104" spans="2:6" x14ac:dyDescent="0.4">
      <c r="C104" s="117"/>
      <c r="D104" s="116"/>
      <c r="E104" s="116"/>
      <c r="F104" s="115"/>
    </row>
    <row r="107" spans="2:6" x14ac:dyDescent="0.4">
      <c r="C107" s="114" t="s">
        <v>111</v>
      </c>
      <c r="D107" s="114"/>
      <c r="E107" s="114" t="s">
        <v>110</v>
      </c>
      <c r="F107" s="114"/>
    </row>
    <row r="108" spans="2:6" x14ac:dyDescent="0.4">
      <c r="C108" s="114" t="s">
        <v>108</v>
      </c>
      <c r="D108" s="114"/>
      <c r="E108" s="114" t="s">
        <v>108</v>
      </c>
      <c r="F108" s="114"/>
    </row>
    <row r="110" spans="2:6" x14ac:dyDescent="0.4">
      <c r="E110" s="114" t="s">
        <v>109</v>
      </c>
      <c r="F110" s="114"/>
    </row>
    <row r="111" spans="2:6" x14ac:dyDescent="0.4">
      <c r="E111" s="114" t="s">
        <v>108</v>
      </c>
      <c r="F111" s="114"/>
    </row>
  </sheetData>
  <mergeCells count="4">
    <mergeCell ref="C1:F1"/>
    <mergeCell ref="C2:F2"/>
    <mergeCell ref="C3:D3"/>
    <mergeCell ref="E3:F3"/>
  </mergeCells>
  <conditionalFormatting sqref="F13:F29 F51:F57 F59:F74 F91:F94">
    <cfRule type="containsBlanks" dxfId="9" priority="5">
      <formula>LEN(TRIM(F13))=0</formula>
    </cfRule>
    <cfRule type="containsText" dxfId="8" priority="6" operator="containsText" text="NO">
      <formula>NOT(ISERROR(SEARCH("NO",F13)))</formula>
    </cfRule>
  </conditionalFormatting>
  <conditionalFormatting sqref="F31:F49">
    <cfRule type="containsBlanks" dxfId="7" priority="1">
      <formula>LEN(TRIM(F31))=0</formula>
    </cfRule>
    <cfRule type="containsText" dxfId="6" priority="2" operator="containsText" text="NO">
      <formula>NOT(ISERROR(SEARCH("NO",F31)))</formula>
    </cfRule>
  </conditionalFormatting>
  <conditionalFormatting sqref="F76:F89">
    <cfRule type="containsBlanks" dxfId="5" priority="3">
      <formula>LEN(TRIM(F76))=0</formula>
    </cfRule>
    <cfRule type="containsText" dxfId="4" priority="4" operator="containsText" text="NO">
      <formula>NOT(ISERROR(SEARCH("NO",F76)))</formula>
    </cfRule>
  </conditionalFormatting>
  <pageMargins left="0.7" right="0.7" top="0.75" bottom="0.75" header="0.3" footer="0.3"/>
  <pageSetup paperSize="8" scale="7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pageSetUpPr fitToPage="1"/>
  </sheetPr>
  <dimension ref="A1:H75"/>
  <sheetViews>
    <sheetView zoomScale="75" zoomScaleNormal="75" workbookViewId="0">
      <selection activeCell="B14" sqref="B14"/>
    </sheetView>
  </sheetViews>
  <sheetFormatPr defaultRowHeight="14.6" x14ac:dyDescent="0.4"/>
  <cols>
    <col min="1" max="1" width="22.69140625" customWidth="1"/>
    <col min="2" max="2" width="46.84375" customWidth="1"/>
    <col min="3" max="3" width="24.3828125" customWidth="1"/>
    <col min="4" max="4" width="18.3046875" style="15" customWidth="1"/>
    <col min="5" max="5" width="24.3046875" customWidth="1"/>
    <col min="6" max="6" width="38.3828125" customWidth="1"/>
    <col min="7" max="7" width="27.69140625" customWidth="1"/>
  </cols>
  <sheetData>
    <row r="1" spans="1:5" ht="21" thickBot="1" x14ac:dyDescent="0.6">
      <c r="A1" s="101" t="s">
        <v>100</v>
      </c>
      <c r="B1" s="12"/>
      <c r="C1" s="45" t="s">
        <v>87</v>
      </c>
      <c r="D1" s="86"/>
      <c r="E1" s="86"/>
    </row>
    <row r="2" spans="1:5" ht="15" thickBot="1" x14ac:dyDescent="0.45">
      <c r="A2" s="100" t="s">
        <v>2</v>
      </c>
      <c r="B2" s="85"/>
      <c r="C2" s="108" t="s">
        <v>23</v>
      </c>
      <c r="D2" s="157"/>
    </row>
    <row r="3" spans="1:5" s="112" customFormat="1" ht="46.5" customHeight="1" thickBot="1" x14ac:dyDescent="0.45">
      <c r="A3" s="108" t="s">
        <v>0</v>
      </c>
      <c r="B3" s="87" t="s">
        <v>1</v>
      </c>
      <c r="C3" s="110" t="s">
        <v>3</v>
      </c>
      <c r="D3" s="111" t="s">
        <v>107</v>
      </c>
      <c r="E3" s="87" t="s">
        <v>86</v>
      </c>
    </row>
    <row r="4" spans="1:5" x14ac:dyDescent="0.4">
      <c r="A4" s="172" t="s">
        <v>4</v>
      </c>
      <c r="B4" s="8" t="s">
        <v>5</v>
      </c>
      <c r="C4" s="80">
        <v>1</v>
      </c>
      <c r="D4" s="82"/>
      <c r="E4" s="181"/>
    </row>
    <row r="5" spans="1:5" x14ac:dyDescent="0.4">
      <c r="A5" s="177"/>
      <c r="B5" s="8" t="s">
        <v>6</v>
      </c>
      <c r="C5" s="80">
        <v>0.5</v>
      </c>
      <c r="D5" s="82"/>
      <c r="E5" s="176"/>
    </row>
    <row r="6" spans="1:5" x14ac:dyDescent="0.4">
      <c r="A6" s="177"/>
      <c r="B6" s="16" t="s">
        <v>7</v>
      </c>
      <c r="C6" s="80">
        <v>0</v>
      </c>
      <c r="D6" s="83"/>
      <c r="E6" s="175"/>
    </row>
    <row r="7" spans="1:5" ht="3.75" customHeight="1" x14ac:dyDescent="0.4">
      <c r="A7" s="6"/>
      <c r="B7" s="10"/>
      <c r="C7" s="10"/>
      <c r="D7" s="10"/>
      <c r="E7" s="10"/>
    </row>
    <row r="8" spans="1:5" ht="11.25" customHeight="1" x14ac:dyDescent="0.4">
      <c r="A8" s="170" t="s">
        <v>8</v>
      </c>
      <c r="B8" s="17" t="s">
        <v>9</v>
      </c>
      <c r="C8" s="80">
        <v>1</v>
      </c>
      <c r="D8" s="82"/>
      <c r="E8" s="174"/>
    </row>
    <row r="9" spans="1:5" ht="17.25" customHeight="1" x14ac:dyDescent="0.4">
      <c r="A9" s="178"/>
      <c r="B9" s="17" t="s">
        <v>6</v>
      </c>
      <c r="C9" s="80">
        <v>0.5</v>
      </c>
      <c r="D9" s="82"/>
      <c r="E9" s="176"/>
    </row>
    <row r="10" spans="1:5" ht="16.5" customHeight="1" x14ac:dyDescent="0.4">
      <c r="A10" s="178"/>
      <c r="B10" s="17" t="s">
        <v>7</v>
      </c>
      <c r="C10" s="80">
        <v>0</v>
      </c>
      <c r="D10" s="82"/>
      <c r="E10" s="176"/>
    </row>
    <row r="11" spans="1:5" ht="17.25" customHeight="1" x14ac:dyDescent="0.4">
      <c r="A11" s="178"/>
      <c r="B11" s="17" t="s">
        <v>10</v>
      </c>
      <c r="C11" s="80">
        <v>-0.5</v>
      </c>
      <c r="D11" s="82"/>
      <c r="E11" s="176"/>
    </row>
    <row r="12" spans="1:5" x14ac:dyDescent="0.4">
      <c r="A12" s="171"/>
      <c r="B12" s="17" t="s">
        <v>11</v>
      </c>
      <c r="C12" s="80">
        <v>-1</v>
      </c>
      <c r="D12" s="82"/>
      <c r="E12" s="175"/>
    </row>
    <row r="13" spans="1:5" ht="5.25" customHeight="1" x14ac:dyDescent="0.4">
      <c r="A13" s="6"/>
      <c r="B13" s="10"/>
      <c r="C13" s="10"/>
      <c r="D13" s="10"/>
      <c r="E13" s="10"/>
    </row>
    <row r="14" spans="1:5" ht="15.75" customHeight="1" x14ac:dyDescent="0.4">
      <c r="A14" s="179" t="s">
        <v>12</v>
      </c>
      <c r="B14" s="33" t="s">
        <v>13</v>
      </c>
      <c r="C14" s="80">
        <v>2</v>
      </c>
      <c r="D14" s="82"/>
      <c r="E14" s="174"/>
    </row>
    <row r="15" spans="1:5" x14ac:dyDescent="0.4">
      <c r="A15" s="180"/>
      <c r="B15" s="8" t="s">
        <v>15</v>
      </c>
      <c r="C15" s="80">
        <v>1</v>
      </c>
      <c r="D15" s="82"/>
      <c r="E15" s="176"/>
    </row>
    <row r="16" spans="1:5" x14ac:dyDescent="0.4">
      <c r="A16" s="180"/>
      <c r="B16" s="8" t="s">
        <v>14</v>
      </c>
      <c r="C16" s="80">
        <v>0</v>
      </c>
      <c r="D16" s="82"/>
      <c r="E16" s="175"/>
    </row>
    <row r="17" spans="1:5" ht="6" customHeight="1" x14ac:dyDescent="0.4">
      <c r="A17" s="10"/>
      <c r="B17" s="10"/>
      <c r="C17" s="10"/>
      <c r="D17" s="10"/>
      <c r="E17" s="10"/>
    </row>
    <row r="18" spans="1:5" x14ac:dyDescent="0.4">
      <c r="A18" s="170" t="s">
        <v>16</v>
      </c>
      <c r="B18" s="8" t="s">
        <v>17</v>
      </c>
      <c r="C18" s="80">
        <v>1</v>
      </c>
      <c r="D18" s="82"/>
      <c r="E18" s="174"/>
    </row>
    <row r="19" spans="1:5" x14ac:dyDescent="0.4">
      <c r="A19" s="171"/>
      <c r="B19" s="8" t="s">
        <v>18</v>
      </c>
      <c r="C19" s="80">
        <v>0</v>
      </c>
      <c r="D19" s="82"/>
      <c r="E19" s="175"/>
    </row>
    <row r="20" spans="1:5" ht="5.25" customHeight="1" x14ac:dyDescent="0.4">
      <c r="A20" s="7"/>
      <c r="B20" s="10"/>
      <c r="C20" s="10"/>
      <c r="D20" s="10"/>
      <c r="E20" s="10"/>
    </row>
    <row r="21" spans="1:5" x14ac:dyDescent="0.4">
      <c r="A21" s="172" t="s">
        <v>33</v>
      </c>
      <c r="B21" s="8" t="s">
        <v>6</v>
      </c>
      <c r="C21" s="80">
        <v>1</v>
      </c>
      <c r="D21" s="82"/>
      <c r="E21" s="174"/>
    </row>
    <row r="22" spans="1:5" x14ac:dyDescent="0.4">
      <c r="A22" s="173"/>
      <c r="B22" s="8" t="s">
        <v>7</v>
      </c>
      <c r="C22" s="80">
        <v>0</v>
      </c>
      <c r="D22" s="82"/>
      <c r="E22" s="175"/>
    </row>
    <row r="23" spans="1:5" ht="5.25" customHeight="1" x14ac:dyDescent="0.4">
      <c r="A23" s="7"/>
      <c r="B23" s="10"/>
      <c r="C23" s="10"/>
      <c r="D23" s="10"/>
      <c r="E23" s="10"/>
    </row>
    <row r="24" spans="1:5" ht="15.75" customHeight="1" x14ac:dyDescent="0.4">
      <c r="A24" s="172" t="s">
        <v>34</v>
      </c>
      <c r="B24" s="9" t="s">
        <v>31</v>
      </c>
      <c r="C24" s="81">
        <v>0.5</v>
      </c>
      <c r="D24" s="84"/>
      <c r="E24" s="174"/>
    </row>
    <row r="25" spans="1:5" x14ac:dyDescent="0.4">
      <c r="A25" s="173"/>
      <c r="B25" s="9" t="s">
        <v>32</v>
      </c>
      <c r="C25" s="81">
        <v>0</v>
      </c>
      <c r="D25" s="84"/>
      <c r="E25" s="175"/>
    </row>
    <row r="26" spans="1:5" ht="5.25" customHeight="1" x14ac:dyDescent="0.4">
      <c r="A26" s="7"/>
      <c r="B26" s="10"/>
      <c r="C26" s="10"/>
      <c r="D26" s="10"/>
      <c r="E26" s="10"/>
    </row>
    <row r="27" spans="1:5" ht="15" customHeight="1" x14ac:dyDescent="0.4">
      <c r="A27" s="170" t="s">
        <v>19</v>
      </c>
      <c r="B27" s="8" t="s">
        <v>6</v>
      </c>
      <c r="C27" s="80">
        <v>1</v>
      </c>
      <c r="D27" s="82"/>
      <c r="E27" s="174"/>
    </row>
    <row r="28" spans="1:5" ht="12.75" customHeight="1" x14ac:dyDescent="0.4">
      <c r="A28" s="178"/>
      <c r="B28" s="8" t="s">
        <v>7</v>
      </c>
      <c r="C28" s="80">
        <v>0</v>
      </c>
      <c r="D28" s="82"/>
      <c r="E28" s="176"/>
    </row>
    <row r="29" spans="1:5" ht="12" customHeight="1" x14ac:dyDescent="0.4">
      <c r="A29" s="171"/>
      <c r="B29" s="8" t="s">
        <v>10</v>
      </c>
      <c r="C29" s="80">
        <v>-1</v>
      </c>
      <c r="D29" s="82"/>
      <c r="E29" s="175"/>
    </row>
    <row r="30" spans="1:5" ht="5.25" customHeight="1" x14ac:dyDescent="0.4">
      <c r="A30" s="6"/>
      <c r="B30" s="10"/>
      <c r="C30" s="10"/>
      <c r="D30" s="10"/>
      <c r="E30" s="10"/>
    </row>
    <row r="31" spans="1:5" x14ac:dyDescent="0.4">
      <c r="A31" s="170" t="s">
        <v>20</v>
      </c>
      <c r="B31" s="8" t="s">
        <v>21</v>
      </c>
      <c r="C31" s="80">
        <v>0.5</v>
      </c>
      <c r="D31" s="82"/>
      <c r="E31" s="174"/>
    </row>
    <row r="32" spans="1:5" x14ac:dyDescent="0.4">
      <c r="A32" s="171"/>
      <c r="B32" s="8" t="s">
        <v>22</v>
      </c>
      <c r="C32" s="80">
        <v>0</v>
      </c>
      <c r="D32" s="82"/>
      <c r="E32" s="176"/>
    </row>
    <row r="33" spans="1:6" ht="4.5" customHeight="1" x14ac:dyDescent="0.4">
      <c r="A33" s="6"/>
      <c r="B33" s="10"/>
      <c r="C33" s="20"/>
      <c r="D33" s="19"/>
      <c r="E33" s="10"/>
    </row>
    <row r="34" spans="1:6" x14ac:dyDescent="0.4">
      <c r="A34" s="167" t="s">
        <v>35</v>
      </c>
      <c r="B34" s="168"/>
      <c r="C34" s="40" t="s">
        <v>36</v>
      </c>
      <c r="D34" s="41">
        <f>SUM(D4:D33)</f>
        <v>0</v>
      </c>
    </row>
    <row r="35" spans="1:6" ht="15" thickBot="1" x14ac:dyDescent="0.45">
      <c r="A35" s="18"/>
      <c r="B35" s="88"/>
      <c r="C35" s="42" t="s">
        <v>46</v>
      </c>
      <c r="D35" s="18">
        <f>(6)-(ROUNDUP(D34,0))</f>
        <v>6</v>
      </c>
    </row>
    <row r="36" spans="1:6" ht="47.25" customHeight="1" thickBot="1" x14ac:dyDescent="0.45">
      <c r="A36" s="169"/>
      <c r="B36" s="169"/>
      <c r="C36" s="49" t="s">
        <v>39</v>
      </c>
      <c r="D36" s="52">
        <f>ROUNDUP(D35,0)</f>
        <v>6</v>
      </c>
      <c r="E36" s="64" t="s">
        <v>62</v>
      </c>
      <c r="F36" s="48"/>
    </row>
    <row r="37" spans="1:6" ht="15" customHeight="1" x14ac:dyDescent="0.4">
      <c r="C37" s="37" t="s">
        <v>41</v>
      </c>
      <c r="D37" s="53" t="str">
        <f>IF(D36=6,"0.3",IF(D36=5,"0.5",IF(D36=4,"0.75",IF(D36=3,"1.0",IF(D36=2,"1.5",IF(D36=1,"2.0"))))))</f>
        <v>0.3</v>
      </c>
      <c r="E37" s="154" t="str">
        <f>IF(D36=6,"No Dimming",IF(D36=5,"Dimming Profile 8 - Dusk-20:00 M5,20:00-05:00 M6,05:00-Sunrise M5",IF(D36=4,"Dimming Profile 7 - Dusk-20:00 M4,20:00-22:30 M5,22:30-05:00 M6,05:00-Sunrise M4",IF(D36=3,"Dimming Profile 6 - Dusk-20:00 M3,20:00-22:30 M4,22:30-Midnight M5,Midnight-05:00 M6,05:00-Sunrise M3",IF(D36=2,"Dimming Profile 5 - Dusk-20:00 M2,20:00-22:30 M3,22:30-Midnight M4,Midnight-05:00 M5,05:00-Sunrise M2",IF(D36=1,"Risk Assess"))))))</f>
        <v>No Dimming</v>
      </c>
    </row>
    <row r="38" spans="1:6" x14ac:dyDescent="0.4">
      <c r="A38" s="32"/>
      <c r="B38" s="32"/>
      <c r="C38" s="38" t="s">
        <v>42</v>
      </c>
      <c r="D38" s="54" t="str">
        <f>IF(D36=6,"0.35",IF(D36=5,"0.35",IF(D36=4,"0.4",IF(D36=3,"0.4",IF(D36=2,"0.4",IF(D36=1,"0.4"))))))</f>
        <v>0.35</v>
      </c>
      <c r="E38" s="154"/>
    </row>
    <row r="39" spans="1:6" ht="15" thickBot="1" x14ac:dyDescent="0.45">
      <c r="C39" s="39" t="s">
        <v>43</v>
      </c>
      <c r="D39" s="55" t="str">
        <f>IF(D36=6,"0.4",IF(D36=5,"0.4",IF(D36=4,"0.6",IF(D36=3,"0.6",IF(D36=2,"0.7",IF(D36=1,"0.7"))))))</f>
        <v>0.4</v>
      </c>
      <c r="E39" s="155"/>
    </row>
    <row r="40" spans="1:6" ht="12.75" customHeight="1" thickBot="1" x14ac:dyDescent="0.45"/>
    <row r="41" spans="1:6" s="47" customFormat="1" ht="30.75" customHeight="1" thickBot="1" x14ac:dyDescent="0.45">
      <c r="B41" s="50" t="s">
        <v>47</v>
      </c>
      <c r="C41" s="51" t="s">
        <v>48</v>
      </c>
      <c r="D41" s="50" t="str">
        <f>IF(D36=6,"5",IF(D36=5,"4",IF(D36=4,"3",IF(D36=3,"2",IF(D36=2,"1",IF(D36=1,"0"))))))</f>
        <v>5</v>
      </c>
      <c r="E41" s="64" t="s">
        <v>62</v>
      </c>
      <c r="F41" s="48"/>
    </row>
    <row r="42" spans="1:6" ht="24.75" customHeight="1" thickBot="1" x14ac:dyDescent="0.45">
      <c r="C42" s="56" t="s">
        <v>44</v>
      </c>
      <c r="D42" s="57" t="str">
        <f>IF(D36=6,"7.5",IF(D36=5,"10",IF(D36=4,"15",IF(D36=3,"20",IF(D36=2,"30",IF(D36=1,"50"))))))</f>
        <v>7.5</v>
      </c>
      <c r="E42" s="156" t="str">
        <f>IF(D41="5","No Dimming",IF(D41="4","Dimming Regime 4 - Dusk-20:00 C4,20:00-05:00 C5,05:00-Sunrise C4",IF(D41="3","Dimming Regime 3 - Dusk-20:00 C3,20:00-22:30 C4,22:30-05:00 C5,05:00-Sunrise C3",IF(D41="2","Dimming Regime 2 - Dusk-20:00 C2,20:00-22:30 C3,22:30-Midnight C4,Midnight-05:00 C5,05:00-Sunrise C2",IF(D41="1","Dimming Regime 1 - Dusk-20:00 C1,20:00-22:30 C2,22:30-Midnight C3,Midnight-05:00 C4,05:00-Sunrise C1",IF(D41="0","Risk Assess"))))))</f>
        <v>No Dimming</v>
      </c>
    </row>
    <row r="43" spans="1:6" ht="28.5" customHeight="1" thickBot="1" x14ac:dyDescent="0.45">
      <c r="C43" s="58" t="s">
        <v>42</v>
      </c>
      <c r="D43" s="59">
        <v>0.4</v>
      </c>
      <c r="E43" s="156"/>
    </row>
    <row r="46" spans="1:6" ht="16.5" customHeight="1" x14ac:dyDescent="0.4">
      <c r="C46" s="46"/>
    </row>
    <row r="50" spans="2:2" x14ac:dyDescent="0.4">
      <c r="B50" s="47"/>
    </row>
    <row r="75" spans="8:8" x14ac:dyDescent="0.4">
      <c r="H75" s="11"/>
    </row>
  </sheetData>
  <mergeCells count="18">
    <mergeCell ref="E4:E6"/>
    <mergeCell ref="E8:E12"/>
    <mergeCell ref="E14:E16"/>
    <mergeCell ref="E18:E19"/>
    <mergeCell ref="E21:E22"/>
    <mergeCell ref="A4:A6"/>
    <mergeCell ref="A8:A12"/>
    <mergeCell ref="A18:A19"/>
    <mergeCell ref="A21:A22"/>
    <mergeCell ref="A14:A16"/>
    <mergeCell ref="A34:B34"/>
    <mergeCell ref="A36:B36"/>
    <mergeCell ref="A31:A32"/>
    <mergeCell ref="A24:A25"/>
    <mergeCell ref="E24:E25"/>
    <mergeCell ref="E27:E29"/>
    <mergeCell ref="E31:E32"/>
    <mergeCell ref="A27:A29"/>
  </mergeCells>
  <pageMargins left="0.70866141732283472" right="0.70866141732283472" top="0.74803149606299213" bottom="0.74803149606299213" header="0.31496062992125984" footer="0.31496062992125984"/>
  <pageSetup paperSize="8"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499984740745262"/>
    <pageSetUpPr fitToPage="1"/>
  </sheetPr>
  <dimension ref="A1:E37"/>
  <sheetViews>
    <sheetView zoomScale="75" zoomScaleNormal="75" workbookViewId="0">
      <selection activeCell="Q33" sqref="Q33"/>
    </sheetView>
  </sheetViews>
  <sheetFormatPr defaultRowHeight="14.6" x14ac:dyDescent="0.4"/>
  <cols>
    <col min="1" max="1" width="18.84375" customWidth="1"/>
    <col min="2" max="2" width="42.3046875" customWidth="1"/>
    <col min="3" max="3" width="27" customWidth="1"/>
    <col min="4" max="4" width="19.69140625" customWidth="1"/>
    <col min="5" max="5" width="23.15234375" customWidth="1"/>
  </cols>
  <sheetData>
    <row r="1" spans="1:5" ht="21" thickBot="1" x14ac:dyDescent="0.6">
      <c r="A1" s="102" t="s">
        <v>101</v>
      </c>
      <c r="C1" s="45" t="s">
        <v>87</v>
      </c>
      <c r="D1" s="86"/>
    </row>
    <row r="2" spans="1:5" ht="15" thickBot="1" x14ac:dyDescent="0.45">
      <c r="A2" s="87" t="s">
        <v>2</v>
      </c>
      <c r="B2" s="87"/>
      <c r="C2" s="108" t="s">
        <v>24</v>
      </c>
      <c r="D2" s="157"/>
      <c r="E2" s="11"/>
    </row>
    <row r="3" spans="1:5" s="112" customFormat="1" ht="29.6" thickBot="1" x14ac:dyDescent="0.45">
      <c r="A3" s="87" t="s">
        <v>0</v>
      </c>
      <c r="B3" s="87" t="s">
        <v>1</v>
      </c>
      <c r="C3" s="87" t="s">
        <v>3</v>
      </c>
      <c r="D3" s="111" t="s">
        <v>107</v>
      </c>
      <c r="E3" s="87" t="s">
        <v>85</v>
      </c>
    </row>
    <row r="4" spans="1:5" x14ac:dyDescent="0.4">
      <c r="A4" s="193" t="s">
        <v>4</v>
      </c>
      <c r="B4" s="28" t="s">
        <v>10</v>
      </c>
      <c r="C4" s="77">
        <v>1</v>
      </c>
      <c r="D4" s="109"/>
      <c r="E4" s="192"/>
    </row>
    <row r="5" spans="1:5" x14ac:dyDescent="0.4">
      <c r="A5" s="194"/>
      <c r="B5" s="1" t="s">
        <v>25</v>
      </c>
      <c r="C5" s="77">
        <v>0</v>
      </c>
      <c r="D5" s="109"/>
      <c r="E5" s="184"/>
    </row>
    <row r="6" spans="1:5" ht="5.25" customHeight="1" x14ac:dyDescent="0.4">
      <c r="A6" s="2"/>
      <c r="B6" s="29"/>
      <c r="C6" s="24"/>
      <c r="D6" s="24"/>
      <c r="E6" s="79"/>
    </row>
    <row r="7" spans="1:5" x14ac:dyDescent="0.4">
      <c r="A7" s="185" t="s">
        <v>8</v>
      </c>
      <c r="B7" s="30" t="s">
        <v>9</v>
      </c>
      <c r="C7" s="77">
        <v>1</v>
      </c>
      <c r="D7" s="109"/>
      <c r="E7" s="182"/>
    </row>
    <row r="8" spans="1:5" x14ac:dyDescent="0.4">
      <c r="A8" s="186"/>
      <c r="B8" s="30" t="s">
        <v>6</v>
      </c>
      <c r="C8" s="77">
        <v>0.5</v>
      </c>
      <c r="D8" s="109"/>
      <c r="E8" s="183"/>
    </row>
    <row r="9" spans="1:5" x14ac:dyDescent="0.4">
      <c r="A9" s="186"/>
      <c r="B9" s="30" t="s">
        <v>7</v>
      </c>
      <c r="C9" s="77">
        <v>0</v>
      </c>
      <c r="D9" s="109"/>
      <c r="E9" s="183"/>
    </row>
    <row r="10" spans="1:5" x14ac:dyDescent="0.4">
      <c r="A10" s="186"/>
      <c r="B10" s="30" t="s">
        <v>10</v>
      </c>
      <c r="C10" s="77">
        <v>-0.5</v>
      </c>
      <c r="D10" s="109"/>
      <c r="E10" s="183"/>
    </row>
    <row r="11" spans="1:5" x14ac:dyDescent="0.4">
      <c r="A11" s="187"/>
      <c r="B11" s="30" t="s">
        <v>11</v>
      </c>
      <c r="C11" s="77">
        <v>-1</v>
      </c>
      <c r="D11" s="109"/>
      <c r="E11" s="184"/>
    </row>
    <row r="12" spans="1:5" ht="4.5" customHeight="1" x14ac:dyDescent="0.4">
      <c r="A12" s="2"/>
      <c r="B12" s="29"/>
      <c r="C12" s="24"/>
      <c r="D12" s="24"/>
      <c r="E12" s="79"/>
    </row>
    <row r="13" spans="1:5" x14ac:dyDescent="0.4">
      <c r="A13" s="190" t="s">
        <v>12</v>
      </c>
      <c r="B13" s="30" t="s">
        <v>27</v>
      </c>
      <c r="C13" s="77">
        <v>2</v>
      </c>
      <c r="D13" s="109"/>
      <c r="E13" s="182"/>
    </row>
    <row r="14" spans="1:5" x14ac:dyDescent="0.4">
      <c r="A14" s="191"/>
      <c r="B14" s="30" t="s">
        <v>28</v>
      </c>
      <c r="C14" s="77">
        <v>1</v>
      </c>
      <c r="D14" s="109"/>
      <c r="E14" s="183"/>
    </row>
    <row r="15" spans="1:5" x14ac:dyDescent="0.4">
      <c r="A15" s="191"/>
      <c r="B15" s="30" t="s">
        <v>29</v>
      </c>
      <c r="C15" s="77">
        <v>1</v>
      </c>
      <c r="D15" s="109"/>
      <c r="E15" s="183"/>
    </row>
    <row r="16" spans="1:5" x14ac:dyDescent="0.4">
      <c r="A16" s="191"/>
      <c r="B16" s="30" t="s">
        <v>30</v>
      </c>
      <c r="C16" s="77">
        <v>0</v>
      </c>
      <c r="D16" s="109"/>
      <c r="E16" s="183"/>
    </row>
    <row r="17" spans="1:5" x14ac:dyDescent="0.4">
      <c r="A17" s="191"/>
      <c r="B17" s="30" t="s">
        <v>26</v>
      </c>
      <c r="C17" s="77">
        <v>0</v>
      </c>
      <c r="D17" s="109"/>
      <c r="E17" s="184"/>
    </row>
    <row r="18" spans="1:5" ht="5.25" customHeight="1" x14ac:dyDescent="0.4">
      <c r="A18" s="2"/>
      <c r="B18" s="29"/>
      <c r="C18" s="24"/>
      <c r="D18" s="24"/>
      <c r="E18" s="79"/>
    </row>
    <row r="19" spans="1:5" x14ac:dyDescent="0.4">
      <c r="A19" s="188" t="s">
        <v>34</v>
      </c>
      <c r="B19" s="1" t="s">
        <v>31</v>
      </c>
      <c r="C19" s="78">
        <v>0.5</v>
      </c>
      <c r="D19" s="109"/>
      <c r="E19" s="182"/>
    </row>
    <row r="20" spans="1:5" x14ac:dyDescent="0.4">
      <c r="A20" s="189"/>
      <c r="B20" s="1" t="s">
        <v>32</v>
      </c>
      <c r="C20" s="78">
        <v>0</v>
      </c>
      <c r="D20" s="109"/>
      <c r="E20" s="184"/>
    </row>
    <row r="21" spans="1:5" ht="5.25" customHeight="1" x14ac:dyDescent="0.4">
      <c r="A21" s="4"/>
      <c r="B21" s="29"/>
      <c r="C21" s="24"/>
      <c r="D21" s="24"/>
      <c r="E21" s="79"/>
    </row>
    <row r="22" spans="1:5" ht="16.5" customHeight="1" x14ac:dyDescent="0.4">
      <c r="A22" s="21" t="s">
        <v>19</v>
      </c>
      <c r="B22" s="31" t="s">
        <v>6</v>
      </c>
      <c r="C22" s="77">
        <v>1</v>
      </c>
      <c r="D22" s="109"/>
      <c r="E22" s="182"/>
    </row>
    <row r="23" spans="1:5" x14ac:dyDescent="0.4">
      <c r="A23" s="23"/>
      <c r="B23" s="30" t="s">
        <v>7</v>
      </c>
      <c r="C23" s="77">
        <v>0</v>
      </c>
      <c r="D23" s="109"/>
      <c r="E23" s="183"/>
    </row>
    <row r="24" spans="1:5" x14ac:dyDescent="0.4">
      <c r="A24" s="22"/>
      <c r="B24" s="30" t="s">
        <v>49</v>
      </c>
      <c r="C24" s="77">
        <v>-1</v>
      </c>
      <c r="D24" s="109"/>
      <c r="E24" s="184"/>
    </row>
    <row r="25" spans="1:5" ht="5.25" customHeight="1" x14ac:dyDescent="0.4">
      <c r="A25" s="2"/>
      <c r="B25" s="29"/>
      <c r="C25" s="7"/>
      <c r="D25" s="3"/>
      <c r="E25" s="79"/>
    </row>
    <row r="26" spans="1:5" x14ac:dyDescent="0.4">
      <c r="A26" s="27" t="s">
        <v>35</v>
      </c>
      <c r="B26" s="13"/>
      <c r="C26" s="5" t="s">
        <v>37</v>
      </c>
      <c r="D26" s="25">
        <f>SUM(D4:D25)</f>
        <v>0</v>
      </c>
    </row>
    <row r="27" spans="1:5" ht="15" thickBot="1" x14ac:dyDescent="0.45">
      <c r="A27" s="14"/>
      <c r="B27" s="159" t="s">
        <v>38</v>
      </c>
      <c r="C27" s="160"/>
      <c r="D27" s="26">
        <f>(6)-(ROUNDUP(D26,0))</f>
        <v>6</v>
      </c>
    </row>
    <row r="28" spans="1:5" ht="21" thickBot="1" x14ac:dyDescent="0.6">
      <c r="C28" s="34" t="s">
        <v>40</v>
      </c>
      <c r="D28" s="60">
        <f>ROUNDUP(D27,0)</f>
        <v>6</v>
      </c>
      <c r="E28" s="63" t="s">
        <v>62</v>
      </c>
    </row>
    <row r="29" spans="1:5" ht="18.75" customHeight="1" x14ac:dyDescent="0.4">
      <c r="C29" s="35" t="s">
        <v>44</v>
      </c>
      <c r="D29" s="61" t="str">
        <f>IF(D28=6,"0.4",IF(D28=5,"0.6",IF(D28=4,"1.0",IF(D28=3,"1.5",IF(D28=2,"2.0",IF(D28=1,"3.0"))))))</f>
        <v>0.4</v>
      </c>
      <c r="E29" s="158" t="str">
        <f>IF(D28=6,"No Dimming",IF(D28=5,"Dimming Profile 12 - Dusk-20:00 P5,20:00-05:00 P6,05:00-Sunrise P5",IF(D28=4,"Dimming Profile 11 - Dusk-20:00 P4,20:00-22:30 P5,22:30-05:00 P6,05:00-Sunrise P4",IF(D28=3,"Dimming Profile 10 - Dusk-20:00 P3,20:00-22:30 P4,22:30-Midnight P5,Midnight-05:00 P6,05:00-Sunrise P3",IF(D28=2,"Dimming Profile 9 - Dusk-20:00 P2,20:00-22:30 P3,22:30-Midnight P4,Midnight-05:00 P5,05:00-Sunrise P2",IF(D28=1,"Risk Assess"))))))</f>
        <v>No Dimming</v>
      </c>
    </row>
    <row r="30" spans="1:5" x14ac:dyDescent="0.4">
      <c r="C30" s="36" t="s">
        <v>41</v>
      </c>
      <c r="D30" s="62" t="str">
        <f>IF(D28=6,"2.0-3.0",IF(D28=5,"3.0-4.5",IF(D28=4,"5.0-7.5",IF(D28=3,"7.5-11.25",IF(D28=2,"10.0-15.0",IF(D28=1,"15.0-22.5"))))))</f>
        <v>2.0-3.0</v>
      </c>
      <c r="E30" s="154"/>
    </row>
    <row r="31" spans="1:5" ht="15" thickBot="1" x14ac:dyDescent="0.45">
      <c r="C31" s="36" t="s">
        <v>45</v>
      </c>
      <c r="D31" s="62">
        <v>0.2</v>
      </c>
      <c r="E31" s="155"/>
    </row>
    <row r="33" spans="2:4" ht="20.6" x14ac:dyDescent="0.4">
      <c r="B33" s="43" t="s">
        <v>106</v>
      </c>
      <c r="C33" s="36" t="s">
        <v>50</v>
      </c>
      <c r="D33" s="44"/>
    </row>
    <row r="34" spans="2:4" ht="23.25" customHeight="1" x14ac:dyDescent="0.4">
      <c r="B34" s="44"/>
      <c r="C34" s="36" t="s">
        <v>51</v>
      </c>
      <c r="D34" s="44"/>
    </row>
    <row r="36" spans="2:4" ht="15" customHeight="1" x14ac:dyDescent="0.4"/>
    <row r="37" spans="2:4" ht="30.75" customHeight="1" x14ac:dyDescent="0.4"/>
  </sheetData>
  <mergeCells count="9">
    <mergeCell ref="E22:E24"/>
    <mergeCell ref="A7:A11"/>
    <mergeCell ref="A19:A20"/>
    <mergeCell ref="A13:A17"/>
    <mergeCell ref="E4:E5"/>
    <mergeCell ref="E7:E11"/>
    <mergeCell ref="E13:E17"/>
    <mergeCell ref="E19:E20"/>
    <mergeCell ref="A4:A5"/>
  </mergeCells>
  <pageMargins left="0.7" right="0.7" top="0.75" bottom="0.75" header="0.3" footer="0.3"/>
  <pageSetup paperSize="8" scale="9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theme="3" tint="0.39997558519241921"/>
  </sheetPr>
  <dimension ref="A1:G19"/>
  <sheetViews>
    <sheetView zoomScale="75" zoomScaleNormal="75" workbookViewId="0">
      <selection activeCell="I17" sqref="I17"/>
    </sheetView>
  </sheetViews>
  <sheetFormatPr defaultColWidth="9.15234375" defaultRowHeight="18.45" x14ac:dyDescent="0.4"/>
  <cols>
    <col min="1" max="1" width="6" style="89" customWidth="1"/>
    <col min="2" max="2" width="85.53515625" style="67" customWidth="1"/>
    <col min="3" max="3" width="14.53515625" style="94" customWidth="1"/>
    <col min="4" max="4" width="8" style="69" hidden="1" customWidth="1"/>
    <col min="5" max="5" width="60.3046875" style="68" customWidth="1"/>
    <col min="6" max="6" width="22" style="68" customWidth="1"/>
    <col min="7" max="7" width="5.53515625" style="68" customWidth="1"/>
    <col min="8" max="8" width="33.15234375" style="67" bestFit="1" customWidth="1"/>
    <col min="9" max="9" width="34.53515625" style="67" customWidth="1"/>
    <col min="10" max="16384" width="9.15234375" style="67"/>
  </cols>
  <sheetData>
    <row r="1" spans="1:6" ht="20.6" x14ac:dyDescent="0.4">
      <c r="B1" s="103" t="s">
        <v>84</v>
      </c>
    </row>
    <row r="2" spans="1:6" ht="31.75" x14ac:dyDescent="0.4">
      <c r="A2" s="90">
        <v>1</v>
      </c>
      <c r="B2" s="104" t="s">
        <v>61</v>
      </c>
      <c r="C2" s="95" t="s">
        <v>99</v>
      </c>
      <c r="D2" s="65"/>
      <c r="E2" s="66" t="s">
        <v>64</v>
      </c>
      <c r="F2" s="67"/>
    </row>
    <row r="3" spans="1:6" x14ac:dyDescent="0.4">
      <c r="B3" s="69"/>
    </row>
    <row r="4" spans="1:6" x14ac:dyDescent="0.4">
      <c r="A4" s="90">
        <v>2</v>
      </c>
      <c r="B4" s="105" t="s">
        <v>104</v>
      </c>
      <c r="C4" s="95" t="s">
        <v>63</v>
      </c>
      <c r="D4" s="70">
        <v>0</v>
      </c>
      <c r="E4" s="66" t="s">
        <v>65</v>
      </c>
    </row>
    <row r="5" spans="1:6" x14ac:dyDescent="0.4">
      <c r="E5" s="67"/>
    </row>
    <row r="6" spans="1:6" x14ac:dyDescent="0.4">
      <c r="A6" s="91">
        <v>3</v>
      </c>
      <c r="B6" s="106" t="s">
        <v>232</v>
      </c>
      <c r="F6" s="67"/>
    </row>
    <row r="7" spans="1:6" ht="27" customHeight="1" x14ac:dyDescent="0.4">
      <c r="A7" s="91" t="s">
        <v>88</v>
      </c>
      <c r="B7" s="71" t="s">
        <v>52</v>
      </c>
      <c r="C7" s="96"/>
      <c r="D7" s="71">
        <f>Data!I12</f>
        <v>0</v>
      </c>
      <c r="E7" s="72"/>
    </row>
    <row r="8" spans="1:6" ht="27" customHeight="1" x14ac:dyDescent="0.4">
      <c r="A8" s="92" t="s">
        <v>89</v>
      </c>
      <c r="B8" s="67" t="s">
        <v>53</v>
      </c>
      <c r="C8" s="97"/>
      <c r="D8" s="71">
        <f>Data!I13</f>
        <v>0</v>
      </c>
      <c r="E8" s="73"/>
    </row>
    <row r="9" spans="1:6" ht="27" customHeight="1" x14ac:dyDescent="0.4">
      <c r="A9" s="92" t="s">
        <v>90</v>
      </c>
      <c r="B9" s="67" t="s">
        <v>54</v>
      </c>
      <c r="C9" s="97"/>
      <c r="D9" s="71">
        <f>Data!I14</f>
        <v>0</v>
      </c>
      <c r="E9" s="73"/>
    </row>
    <row r="10" spans="1:6" ht="27" customHeight="1" x14ac:dyDescent="0.4">
      <c r="A10" s="92" t="s">
        <v>91</v>
      </c>
      <c r="B10" s="67" t="s">
        <v>55</v>
      </c>
      <c r="C10" s="97"/>
      <c r="D10" s="71">
        <f>Data!I15</f>
        <v>0</v>
      </c>
      <c r="E10" s="73"/>
    </row>
    <row r="11" spans="1:6" ht="27" customHeight="1" x14ac:dyDescent="0.4">
      <c r="A11" s="92" t="s">
        <v>92</v>
      </c>
      <c r="B11" s="67" t="s">
        <v>56</v>
      </c>
      <c r="C11" s="97"/>
      <c r="D11" s="71">
        <f>Data!I16</f>
        <v>0</v>
      </c>
      <c r="E11" s="73"/>
    </row>
    <row r="12" spans="1:6" ht="27" customHeight="1" x14ac:dyDescent="0.4">
      <c r="A12" s="92" t="s">
        <v>93</v>
      </c>
      <c r="B12" s="67" t="s">
        <v>57</v>
      </c>
      <c r="C12" s="97"/>
      <c r="D12" s="71">
        <f>Data!I17</f>
        <v>0</v>
      </c>
      <c r="E12" s="73"/>
    </row>
    <row r="13" spans="1:6" ht="27" customHeight="1" x14ac:dyDescent="0.4">
      <c r="A13" s="92" t="s">
        <v>94</v>
      </c>
      <c r="B13" s="67" t="s">
        <v>58</v>
      </c>
      <c r="C13" s="97"/>
      <c r="D13" s="71">
        <f>Data!I18</f>
        <v>0</v>
      </c>
      <c r="E13" s="73"/>
    </row>
    <row r="14" spans="1:6" ht="27" customHeight="1" x14ac:dyDescent="0.4">
      <c r="A14" s="92" t="s">
        <v>95</v>
      </c>
      <c r="B14" s="67" t="s">
        <v>59</v>
      </c>
      <c r="C14" s="97"/>
      <c r="D14" s="71">
        <f>Data!I19</f>
        <v>0</v>
      </c>
      <c r="E14" s="73"/>
    </row>
    <row r="15" spans="1:6" ht="27" customHeight="1" x14ac:dyDescent="0.4">
      <c r="A15" s="93" t="s">
        <v>96</v>
      </c>
      <c r="B15" s="74" t="s">
        <v>60</v>
      </c>
      <c r="C15" s="98"/>
      <c r="D15" s="71">
        <f>Data!I20</f>
        <v>0</v>
      </c>
      <c r="E15" s="75" t="s">
        <v>233</v>
      </c>
      <c r="F15" s="67"/>
    </row>
    <row r="16" spans="1:6" x14ac:dyDescent="0.4">
      <c r="D16" s="69">
        <f>SUM(D7:D15)</f>
        <v>0</v>
      </c>
    </row>
    <row r="17" spans="1:5" ht="102" customHeight="1" x14ac:dyDescent="0.4">
      <c r="A17" s="90" t="s">
        <v>97</v>
      </c>
      <c r="B17" s="105" t="s">
        <v>105</v>
      </c>
      <c r="C17" s="95" t="s">
        <v>63</v>
      </c>
      <c r="D17" s="65"/>
      <c r="E17" s="107" t="s">
        <v>103</v>
      </c>
    </row>
    <row r="19" spans="1:5" ht="36.75" customHeight="1" x14ac:dyDescent="0.4">
      <c r="A19" s="90" t="s">
        <v>66</v>
      </c>
      <c r="B19" s="105" t="s">
        <v>98</v>
      </c>
      <c r="C19" s="99"/>
      <c r="E19" s="76"/>
    </row>
  </sheetData>
  <conditionalFormatting sqref="B4">
    <cfRule type="expression" dxfId="3" priority="7">
      <formula>$C$2="Yes"</formula>
    </cfRule>
  </conditionalFormatting>
  <conditionalFormatting sqref="B6">
    <cfRule type="expression" dxfId="2" priority="4">
      <formula>$D$4&gt;=1</formula>
    </cfRule>
    <cfRule type="colorScale" priority="5">
      <colorScale>
        <cfvo type="min"/>
        <cfvo type="max"/>
        <color rgb="FFFF7128"/>
        <color rgb="FFFFEF9C"/>
      </colorScale>
    </cfRule>
  </conditionalFormatting>
  <conditionalFormatting sqref="B17">
    <cfRule type="expression" priority="3">
      <formula>$D$16&lt;=0</formula>
    </cfRule>
    <cfRule type="expression" dxfId="1" priority="6">
      <formula>$D$16&gt;=1</formula>
    </cfRule>
  </conditionalFormatting>
  <conditionalFormatting sqref="B19">
    <cfRule type="expression" priority="1">
      <formula>$D$16&lt;0</formula>
    </cfRule>
    <cfRule type="expression" dxfId="0" priority="2">
      <formula>$D$16=0</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Data!$A$6:$A$23</xm:f>
          </x14:formula1>
          <xm:sqref>C17</xm:sqref>
        </x14:dataValidation>
        <x14:dataValidation type="list" showInputMessage="1" showErrorMessage="1" xr:uid="{00000000-0002-0000-0300-000001000000}">
          <x14:formula1>
            <xm:f>Data!$A$6:$A$23</xm:f>
          </x14:formula1>
          <xm:sqref>C4</xm:sqref>
        </x14:dataValidation>
        <x14:dataValidation type="list" allowBlank="1" showInputMessage="1" showErrorMessage="1" xr:uid="{00000000-0002-0000-0300-000002000000}">
          <x14:formula1>
            <xm:f>'C:\Users\russell.taylor\AppData\Local\Microsoft\Windows\INetCache\Content.Outlook\RBY3FVB3\[Copy of Lighting class selection 17 2 2020 (002).xlsx]Background Stuff'!#REF!</xm:f>
          </x14:formula1>
          <xm:sqref>D2 G2</xm:sqref>
        </x14:dataValidation>
        <x14:dataValidation type="list" allowBlank="1" showInputMessage="1" showErrorMessage="1" xr:uid="{00000000-0002-0000-0300-000003000000}">
          <x14:formula1>
            <xm:f>Data!$A$1:$A$3</xm:f>
          </x14:formula1>
          <xm:sqref>C2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I27"/>
  <sheetViews>
    <sheetView workbookViewId="0">
      <selection activeCell="D10" sqref="D10"/>
    </sheetView>
  </sheetViews>
  <sheetFormatPr defaultRowHeight="14.6" x14ac:dyDescent="0.4"/>
  <sheetData>
    <row r="1" spans="1:9" x14ac:dyDescent="0.4">
      <c r="A1" t="s">
        <v>99</v>
      </c>
    </row>
    <row r="2" spans="1:9" x14ac:dyDescent="0.4">
      <c r="A2" t="s">
        <v>18</v>
      </c>
    </row>
    <row r="3" spans="1:9" x14ac:dyDescent="0.4">
      <c r="A3" t="s">
        <v>17</v>
      </c>
    </row>
    <row r="5" spans="1:9" x14ac:dyDescent="0.4">
      <c r="H5" t="b">
        <v>1</v>
      </c>
    </row>
    <row r="6" spans="1:9" x14ac:dyDescent="0.4">
      <c r="A6" t="s">
        <v>63</v>
      </c>
      <c r="B6">
        <v>0</v>
      </c>
    </row>
    <row r="7" spans="1:9" x14ac:dyDescent="0.4">
      <c r="A7" t="s">
        <v>67</v>
      </c>
      <c r="B7">
        <v>1</v>
      </c>
    </row>
    <row r="8" spans="1:9" x14ac:dyDescent="0.4">
      <c r="A8" t="s">
        <v>68</v>
      </c>
      <c r="B8">
        <v>2</v>
      </c>
    </row>
    <row r="9" spans="1:9" x14ac:dyDescent="0.4">
      <c r="A9" t="s">
        <v>69</v>
      </c>
      <c r="B9">
        <v>3</v>
      </c>
    </row>
    <row r="10" spans="1:9" x14ac:dyDescent="0.4">
      <c r="A10" t="s">
        <v>70</v>
      </c>
      <c r="B10">
        <v>4</v>
      </c>
    </row>
    <row r="11" spans="1:9" x14ac:dyDescent="0.4">
      <c r="A11" t="s">
        <v>71</v>
      </c>
      <c r="B11">
        <v>5</v>
      </c>
    </row>
    <row r="12" spans="1:9" x14ac:dyDescent="0.4">
      <c r="A12" t="s">
        <v>72</v>
      </c>
      <c r="B12">
        <v>6</v>
      </c>
      <c r="H12" t="b">
        <v>0</v>
      </c>
      <c r="I12">
        <f>IF(H12,1,0)</f>
        <v>0</v>
      </c>
    </row>
    <row r="13" spans="1:9" x14ac:dyDescent="0.4">
      <c r="A13" t="s">
        <v>73</v>
      </c>
      <c r="B13">
        <v>7</v>
      </c>
      <c r="H13" t="b">
        <v>0</v>
      </c>
      <c r="I13">
        <f t="shared" ref="I13:I20" si="0">IF(H13,1,0)</f>
        <v>0</v>
      </c>
    </row>
    <row r="14" spans="1:9" x14ac:dyDescent="0.4">
      <c r="A14" t="s">
        <v>74</v>
      </c>
      <c r="B14">
        <v>8</v>
      </c>
      <c r="H14" t="b">
        <v>0</v>
      </c>
      <c r="I14">
        <f t="shared" si="0"/>
        <v>0</v>
      </c>
    </row>
    <row r="15" spans="1:9" x14ac:dyDescent="0.4">
      <c r="A15" t="s">
        <v>75</v>
      </c>
      <c r="B15">
        <v>9</v>
      </c>
      <c r="H15" t="b">
        <v>0</v>
      </c>
      <c r="I15">
        <f t="shared" si="0"/>
        <v>0</v>
      </c>
    </row>
    <row r="16" spans="1:9" x14ac:dyDescent="0.4">
      <c r="A16" t="s">
        <v>76</v>
      </c>
      <c r="B16">
        <v>10</v>
      </c>
      <c r="H16" t="b">
        <v>0</v>
      </c>
      <c r="I16">
        <f t="shared" si="0"/>
        <v>0</v>
      </c>
    </row>
    <row r="17" spans="1:9" x14ac:dyDescent="0.4">
      <c r="A17" t="s">
        <v>77</v>
      </c>
      <c r="B17">
        <v>11</v>
      </c>
      <c r="H17" t="b">
        <v>0</v>
      </c>
      <c r="I17">
        <f t="shared" si="0"/>
        <v>0</v>
      </c>
    </row>
    <row r="18" spans="1:9" x14ac:dyDescent="0.4">
      <c r="A18" t="s">
        <v>78</v>
      </c>
      <c r="B18">
        <v>12</v>
      </c>
      <c r="H18" t="b">
        <v>0</v>
      </c>
      <c r="I18">
        <f t="shared" si="0"/>
        <v>0</v>
      </c>
    </row>
    <row r="19" spans="1:9" x14ac:dyDescent="0.4">
      <c r="A19" t="s">
        <v>79</v>
      </c>
      <c r="B19">
        <v>13</v>
      </c>
      <c r="H19" t="b">
        <v>0</v>
      </c>
      <c r="I19">
        <f t="shared" si="0"/>
        <v>0</v>
      </c>
    </row>
    <row r="20" spans="1:9" x14ac:dyDescent="0.4">
      <c r="A20" t="s">
        <v>80</v>
      </c>
      <c r="B20">
        <v>14</v>
      </c>
      <c r="H20" t="b">
        <v>0</v>
      </c>
      <c r="I20">
        <f t="shared" si="0"/>
        <v>0</v>
      </c>
    </row>
    <row r="21" spans="1:9" x14ac:dyDescent="0.4">
      <c r="A21" t="s">
        <v>81</v>
      </c>
      <c r="B21">
        <v>15</v>
      </c>
    </row>
    <row r="22" spans="1:9" x14ac:dyDescent="0.4">
      <c r="A22" t="s">
        <v>82</v>
      </c>
      <c r="B22">
        <v>16</v>
      </c>
    </row>
    <row r="23" spans="1:9" x14ac:dyDescent="0.4">
      <c r="A23" t="s">
        <v>83</v>
      </c>
      <c r="B23">
        <v>17</v>
      </c>
    </row>
    <row r="25" spans="1:9" x14ac:dyDescent="0.4">
      <c r="A25" t="s">
        <v>102</v>
      </c>
    </row>
    <row r="26" spans="1:9" x14ac:dyDescent="0.4">
      <c r="A26" t="s">
        <v>18</v>
      </c>
      <c r="B26">
        <v>1</v>
      </c>
    </row>
    <row r="27" spans="1:9" x14ac:dyDescent="0.4">
      <c r="A27" t="s">
        <v>17</v>
      </c>
      <c r="B27">
        <v>0</v>
      </c>
    </row>
  </sheetData>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87086</xdr:colOff>
                    <xdr:row>10</xdr:row>
                    <xdr:rowOff>174171</xdr:rowOff>
                  </from>
                  <to>
                    <xdr:col>5</xdr:col>
                    <xdr:colOff>440871</xdr:colOff>
                    <xdr:row>12</xdr:row>
                    <xdr:rowOff>0</xdr:rowOff>
                  </to>
                </anchor>
              </controlPr>
            </control>
          </mc:Choice>
        </mc:AlternateContent>
        <mc:AlternateContent xmlns:mc="http://schemas.openxmlformats.org/markup-compatibility/2006">
          <mc:Choice Requires="x14">
            <control shapeId="4099" r:id="rId5" name="Check Box 3">
              <controlPr defaultSize="0" autoFill="0" autoLine="0" autoPict="0" altText="">
                <anchor moveWithCells="1">
                  <from>
                    <xdr:col>5</xdr:col>
                    <xdr:colOff>250371</xdr:colOff>
                    <xdr:row>12</xdr:row>
                    <xdr:rowOff>87086</xdr:rowOff>
                  </from>
                  <to>
                    <xdr:col>6</xdr:col>
                    <xdr:colOff>21771</xdr:colOff>
                    <xdr:row>13</xdr:row>
                    <xdr:rowOff>174171</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5</xdr:col>
                    <xdr:colOff>288471</xdr:colOff>
                    <xdr:row>15</xdr:row>
                    <xdr:rowOff>76200</xdr:rowOff>
                  </from>
                  <to>
                    <xdr:col>6</xdr:col>
                    <xdr:colOff>190500</xdr:colOff>
                    <xdr:row>16</xdr:row>
                    <xdr:rowOff>179614</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5</xdr:col>
                    <xdr:colOff>293914</xdr:colOff>
                    <xdr:row>17</xdr:row>
                    <xdr:rowOff>136071</xdr:rowOff>
                  </from>
                  <to>
                    <xdr:col>6</xdr:col>
                    <xdr:colOff>484414</xdr:colOff>
                    <xdr:row>18</xdr:row>
                    <xdr:rowOff>152400</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5</xdr:col>
                    <xdr:colOff>342900</xdr:colOff>
                    <xdr:row>20</xdr:row>
                    <xdr:rowOff>87086</xdr:rowOff>
                  </from>
                  <to>
                    <xdr:col>6</xdr:col>
                    <xdr:colOff>533400</xdr:colOff>
                    <xdr:row>21</xdr:row>
                    <xdr:rowOff>103414</xdr:rowOff>
                  </to>
                </anchor>
              </controlPr>
            </control>
          </mc:Choice>
        </mc:AlternateContent>
        <mc:AlternateContent xmlns:mc="http://schemas.openxmlformats.org/markup-compatibility/2006">
          <mc:Choice Requires="x14">
            <control shapeId="4103" r:id="rId9" name="Check Box 7">
              <controlPr defaultSize="0" autoFill="0" autoLine="0" autoPict="0">
                <anchor moveWithCells="1">
                  <from>
                    <xdr:col>5</xdr:col>
                    <xdr:colOff>370114</xdr:colOff>
                    <xdr:row>23</xdr:row>
                    <xdr:rowOff>48986</xdr:rowOff>
                  </from>
                  <to>
                    <xdr:col>6</xdr:col>
                    <xdr:colOff>560614</xdr:colOff>
                    <xdr:row>24</xdr:row>
                    <xdr:rowOff>65314</xdr:rowOff>
                  </to>
                </anchor>
              </controlPr>
            </control>
          </mc:Choice>
        </mc:AlternateContent>
        <mc:AlternateContent xmlns:mc="http://schemas.openxmlformats.org/markup-compatibility/2006">
          <mc:Choice Requires="x14">
            <control shapeId="4104" r:id="rId10" name="Check Box 8">
              <controlPr defaultSize="0" autoFill="0" autoLine="0" autoPict="0">
                <anchor moveWithCells="1">
                  <from>
                    <xdr:col>5</xdr:col>
                    <xdr:colOff>364671</xdr:colOff>
                    <xdr:row>25</xdr:row>
                    <xdr:rowOff>65314</xdr:rowOff>
                  </from>
                  <to>
                    <xdr:col>6</xdr:col>
                    <xdr:colOff>555171</xdr:colOff>
                    <xdr:row>26</xdr:row>
                    <xdr:rowOff>87086</xdr:rowOff>
                  </to>
                </anchor>
              </controlPr>
            </control>
          </mc:Choice>
        </mc:AlternateContent>
        <mc:AlternateContent xmlns:mc="http://schemas.openxmlformats.org/markup-compatibility/2006">
          <mc:Choice Requires="x14">
            <control shapeId="4105" r:id="rId11" name="Check Box 9">
              <controlPr defaultSize="0" autoFill="0" autoLine="0" autoPict="0">
                <anchor moveWithCells="1">
                  <from>
                    <xdr:col>5</xdr:col>
                    <xdr:colOff>408214</xdr:colOff>
                    <xdr:row>27</xdr:row>
                    <xdr:rowOff>76200</xdr:rowOff>
                  </from>
                  <to>
                    <xdr:col>6</xdr:col>
                    <xdr:colOff>598714</xdr:colOff>
                    <xdr:row>28</xdr:row>
                    <xdr:rowOff>97971</xdr:rowOff>
                  </to>
                </anchor>
              </controlPr>
            </control>
          </mc:Choice>
        </mc:AlternateContent>
        <mc:AlternateContent xmlns:mc="http://schemas.openxmlformats.org/markup-compatibility/2006">
          <mc:Choice Requires="x14">
            <control shapeId="4106" r:id="rId12" name="Check Box 10">
              <controlPr defaultSize="0" autoFill="0" autoLine="0" autoPict="0">
                <anchor moveWithCells="1">
                  <from>
                    <xdr:col>5</xdr:col>
                    <xdr:colOff>326571</xdr:colOff>
                    <xdr:row>29</xdr:row>
                    <xdr:rowOff>65314</xdr:rowOff>
                  </from>
                  <to>
                    <xdr:col>6</xdr:col>
                    <xdr:colOff>571500</xdr:colOff>
                    <xdr:row>30</xdr:row>
                    <xdr:rowOff>87086</xdr:rowOff>
                  </to>
                </anchor>
              </controlPr>
            </control>
          </mc:Choice>
        </mc:AlternateContent>
      </controls>
    </mc:Choice>
  </mc:AlternateContent>
</worksheet>
</file>

<file path=docMetadata/LabelInfo.xml><?xml version="1.0" encoding="utf-8"?>
<clbl:labelList xmlns:clbl="http://schemas.microsoft.com/office/2020/mipLabelMetadata">
  <clbl:label id="{64ef0445-a889-4c68-a950-80da759cafea}" enabled="1" method="Privileged" siteId="{68503e93-3ce7-4a22-bfc5-ffee421a1f57}"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Check List</vt:lpstr>
      <vt:lpstr>M Class (C Class) Risk Assess</vt:lpstr>
      <vt:lpstr>Selection P Class Risk Assess</vt:lpstr>
      <vt:lpstr>Dimming Risk Assess</vt:lpstr>
      <vt:lpstr>Data</vt:lpstr>
      <vt:lpstr>'Check List'!_Toc451334244</vt:lpstr>
      <vt:lpstr>'Check List'!_Toc467764293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maskell, skye</cp:lastModifiedBy>
  <cp:lastPrinted>2020-02-14T14:05:09Z</cp:lastPrinted>
  <dcterms:created xsi:type="dcterms:W3CDTF">2014-07-06T09:42:32Z</dcterms:created>
  <dcterms:modified xsi:type="dcterms:W3CDTF">2025-03-18T09:55:45Z</dcterms:modified>
</cp:coreProperties>
</file>